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65" yWindow="2025" windowWidth="15030" windowHeight="9195" tabRatio="771"/>
  </bookViews>
  <sheets>
    <sheet name="조견표(2013.5)" sheetId="19" r:id="rId1"/>
  </sheets>
  <definedNames>
    <definedName name="기능등급" localSheetId="0">#REF!</definedName>
    <definedName name="기능등급">#REF!</definedName>
    <definedName name="등급" localSheetId="0">#REF!</definedName>
    <definedName name="등급">#REF!</definedName>
    <definedName name="지급시트" localSheetId="0">#REF!</definedName>
    <definedName name="지급시트">#REF!</definedName>
    <definedName name="_xlnm.Print_Area" localSheetId="0">'조견표(2013.5)'!$A$1:$Q$17</definedName>
  </definedNames>
  <calcPr calcId="125725"/>
</workbook>
</file>

<file path=xl/calcChain.xml><?xml version="1.0" encoding="utf-8"?>
<calcChain xmlns="http://schemas.openxmlformats.org/spreadsheetml/2006/main">
  <c r="E13" i="19"/>
  <c r="E12"/>
  <c r="K14"/>
  <c r="K13"/>
  <c r="K12"/>
  <c r="G12"/>
  <c r="G13"/>
  <c r="G14"/>
  <c r="F12"/>
  <c r="F13"/>
  <c r="C12"/>
  <c r="C13" s="1"/>
  <c r="C14" s="1"/>
  <c r="E14" l="1"/>
  <c r="O11"/>
  <c r="P11"/>
  <c r="Q11"/>
  <c r="N11"/>
  <c r="O7"/>
  <c r="P7"/>
  <c r="Q7"/>
  <c r="O8"/>
  <c r="P8"/>
  <c r="Q8"/>
  <c r="N7"/>
  <c r="K11"/>
  <c r="K7"/>
  <c r="K8" s="1"/>
  <c r="K9" s="1"/>
  <c r="G11"/>
  <c r="G7"/>
  <c r="G8" s="1"/>
  <c r="G9" s="1"/>
  <c r="E11"/>
  <c r="E7"/>
  <c r="E8" s="1"/>
  <c r="E9" s="1"/>
  <c r="C11"/>
  <c r="C8"/>
  <c r="C9" s="1"/>
  <c r="C7"/>
  <c r="Q9" l="1"/>
  <c r="O9"/>
  <c r="P9"/>
  <c r="N8"/>
  <c r="N9" s="1"/>
</calcChain>
</file>

<file path=xl/sharedStrings.xml><?xml version="1.0" encoding="utf-8"?>
<sst xmlns="http://schemas.openxmlformats.org/spreadsheetml/2006/main" count="50" uniqueCount="46">
  <si>
    <t>기능8급</t>
  </si>
  <si>
    <t>7급</t>
  </si>
  <si>
    <t>8급</t>
  </si>
  <si>
    <t>9급</t>
  </si>
  <si>
    <t>기능7급</t>
  </si>
  <si>
    <t>기능6급</t>
    <phoneticPr fontId="2" type="noConversion"/>
  </si>
  <si>
    <t>6급</t>
    <phoneticPr fontId="2" type="noConversion"/>
  </si>
  <si>
    <t>5급</t>
    <phoneticPr fontId="2" type="noConversion"/>
  </si>
  <si>
    <t>(단위 : 원)</t>
    <phoneticPr fontId="2" type="noConversion"/>
  </si>
  <si>
    <t>기능9급</t>
    <phoneticPr fontId="2" type="noConversion"/>
  </si>
  <si>
    <t>인원</t>
    <phoneticPr fontId="2" type="noConversion"/>
  </si>
  <si>
    <t>S등급
 성과금</t>
    <phoneticPr fontId="2" type="noConversion"/>
  </si>
  <si>
    <t>A등급
 성과금</t>
    <phoneticPr fontId="2" type="noConversion"/>
  </si>
  <si>
    <t>B등급
 성과금</t>
    <phoneticPr fontId="2" type="noConversion"/>
  </si>
  <si>
    <t>s등급실수령액</t>
    <phoneticPr fontId="2" type="noConversion"/>
  </si>
  <si>
    <t>8급s 
실수령액</t>
    <phoneticPr fontId="2" type="noConversion"/>
  </si>
  <si>
    <t>(A)</t>
    <phoneticPr fontId="2" type="noConversion"/>
  </si>
  <si>
    <t>(C )</t>
    <phoneticPr fontId="2" type="noConversion"/>
  </si>
  <si>
    <t>S등급 분담금</t>
    <phoneticPr fontId="2" type="noConversion"/>
  </si>
  <si>
    <t>9급(A등급기준
B등급 부족액)</t>
    <phoneticPr fontId="2" type="noConversion"/>
  </si>
  <si>
    <t>9급&lt;(A) *B등급(111명)&gt;</t>
    <phoneticPr fontId="2" type="noConversion"/>
  </si>
  <si>
    <t>(B)/S등급인원</t>
    <phoneticPr fontId="2" type="noConversion"/>
  </si>
  <si>
    <t>(B)/8급S등급인원</t>
    <phoneticPr fontId="2" type="noConversion"/>
  </si>
  <si>
    <t>8급 S등급 분담금</t>
    <phoneticPr fontId="2" type="noConversion"/>
  </si>
  <si>
    <t>(B)</t>
    <phoneticPr fontId="2" type="noConversion"/>
  </si>
  <si>
    <t>(A) *B등급 인원</t>
    <phoneticPr fontId="2" type="noConversion"/>
  </si>
  <si>
    <t>기
능
직</t>
    <phoneticPr fontId="2" type="noConversion"/>
  </si>
  <si>
    <t>구분</t>
    <phoneticPr fontId="2" type="noConversion"/>
  </si>
  <si>
    <t>S등급
분담금</t>
    <phoneticPr fontId="2" type="noConversion"/>
  </si>
  <si>
    <t>s등급
실수령액</t>
    <phoneticPr fontId="2" type="noConversion"/>
  </si>
  <si>
    <t>(A)a등급-
b등급</t>
    <phoneticPr fontId="2" type="noConversion"/>
  </si>
  <si>
    <t>(B)
(A)의 20%</t>
    <phoneticPr fontId="2" type="noConversion"/>
  </si>
  <si>
    <t>(A)-(B)</t>
    <phoneticPr fontId="2" type="noConversion"/>
  </si>
  <si>
    <t>B급실수령액</t>
    <phoneticPr fontId="2" type="noConversion"/>
  </si>
  <si>
    <t>참고</t>
    <phoneticPr fontId="2" type="noConversion"/>
  </si>
  <si>
    <t>S등급
총분담금</t>
    <phoneticPr fontId="2" type="noConversion"/>
  </si>
  <si>
    <t>9급B등급실 수령액</t>
    <phoneticPr fontId="2" type="noConversion"/>
  </si>
  <si>
    <t>B등급S등급에게
 받을 1인당 실수령액</t>
    <phoneticPr fontId="2" type="noConversion"/>
  </si>
  <si>
    <t>9급B등급이 8급S등급에게
 받을 1인당 실수령액</t>
    <phoneticPr fontId="2" type="noConversion"/>
  </si>
  <si>
    <t>8급S등급 총 분담금
(370,000원*175명)</t>
    <phoneticPr fontId="2" type="noConversion"/>
  </si>
  <si>
    <t>ㅇ 참고 사항: 일반직은 금년도는 S등급이 30% A등급이 50% B등급이 20% 이므로 S등급과 A등급의 실수령액이 다소 차이가 있음</t>
    <phoneticPr fontId="2" type="noConversion"/>
  </si>
  <si>
    <t>경상북도교육청공무원노동조합 성과상여금 고통분담금 조견표(2013.5)</t>
    <phoneticPr fontId="2" type="noConversion"/>
  </si>
  <si>
    <t>(금년도는 분담금을 A등급 기준으로 산정함)</t>
    <phoneticPr fontId="2" type="noConversion"/>
  </si>
  <si>
    <t>A등급기준
B등급 부족액</t>
    <phoneticPr fontId="2" type="noConversion"/>
  </si>
  <si>
    <t>ㅇ 기능직은 지난해와 등급간 비율이 동일함(S 20%, A60%, B등급 20%)</t>
    <phoneticPr fontId="2" type="noConversion"/>
  </si>
  <si>
    <t>ㅇ s등급 분담금은 지부마다 다를수 있습니다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</si>
</sst>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20"/>
      <name val="바탕체"/>
      <family val="1"/>
      <charset val="129"/>
    </font>
    <font>
      <b/>
      <sz val="12"/>
      <name val="바탕체"/>
      <family val="1"/>
      <charset val="129"/>
    </font>
    <font>
      <sz val="10"/>
      <name val="바탕체"/>
      <family val="1"/>
      <charset val="129"/>
    </font>
    <font>
      <sz val="9"/>
      <name val="바탕체"/>
      <family val="1"/>
      <charset val="129"/>
    </font>
    <font>
      <sz val="8"/>
      <name val="바탕체"/>
      <family val="1"/>
      <charset val="129"/>
    </font>
    <font>
      <b/>
      <sz val="11"/>
      <name val="바탕체"/>
      <family val="1"/>
      <charset val="129"/>
    </font>
    <font>
      <b/>
      <sz val="9"/>
      <name val="바탕체"/>
      <family val="1"/>
      <charset val="129"/>
    </font>
    <font>
      <b/>
      <sz val="10"/>
      <name val="바탕체"/>
      <family val="1"/>
      <charset val="129"/>
    </font>
    <font>
      <b/>
      <sz val="8"/>
      <name val="바탕체"/>
      <family val="1"/>
      <charset val="129"/>
    </font>
    <font>
      <b/>
      <sz val="14"/>
      <name val="바탕체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>
      <alignment vertical="center"/>
    </xf>
  </cellStyleXfs>
  <cellXfs count="61">
    <xf numFmtId="0" fontId="0" fillId="0" borderId="0" xfId="0"/>
    <xf numFmtId="176" fontId="3" fillId="0" borderId="0" xfId="2" applyNumberFormat="1" applyFont="1">
      <alignment vertical="center"/>
    </xf>
    <xf numFmtId="176" fontId="5" fillId="0" borderId="0" xfId="2" applyNumberFormat="1" applyFont="1" applyAlignment="1">
      <alignment horizontal="right" vertical="center"/>
    </xf>
    <xf numFmtId="176" fontId="7" fillId="0" borderId="0" xfId="2" applyNumberFormat="1" applyFont="1">
      <alignment vertical="center"/>
    </xf>
    <xf numFmtId="176" fontId="3" fillId="0" borderId="4" xfId="2" applyNumberFormat="1" applyFont="1" applyBorder="1">
      <alignment vertical="center"/>
    </xf>
    <xf numFmtId="176" fontId="3" fillId="0" borderId="4" xfId="2" applyNumberFormat="1" applyFont="1" applyBorder="1" applyAlignment="1">
      <alignment vertical="center" wrapText="1"/>
    </xf>
    <xf numFmtId="176" fontId="3" fillId="0" borderId="0" xfId="2" applyNumberFormat="1" applyFont="1" applyBorder="1" applyAlignment="1">
      <alignment vertical="center" wrapText="1"/>
    </xf>
    <xf numFmtId="176" fontId="3" fillId="0" borderId="0" xfId="2" applyNumberFormat="1" applyFont="1" applyBorder="1">
      <alignment vertical="center"/>
    </xf>
    <xf numFmtId="41" fontId="7" fillId="0" borderId="4" xfId="1" applyFont="1" applyBorder="1" applyAlignment="1">
      <alignment vertical="center" wrapText="1"/>
    </xf>
    <xf numFmtId="41" fontId="6" fillId="0" borderId="4" xfId="1" applyFont="1" applyBorder="1" applyAlignment="1">
      <alignment vertical="center"/>
    </xf>
    <xf numFmtId="41" fontId="3" fillId="0" borderId="4" xfId="1" applyFont="1" applyBorder="1" applyAlignment="1">
      <alignment vertical="center"/>
    </xf>
    <xf numFmtId="41" fontId="8" fillId="0" borderId="4" xfId="1" applyFont="1" applyBorder="1" applyAlignment="1">
      <alignment vertical="center"/>
    </xf>
    <xf numFmtId="176" fontId="6" fillId="0" borderId="4" xfId="2" applyNumberFormat="1" applyFont="1" applyBorder="1" applyAlignment="1">
      <alignment vertical="center" wrapText="1"/>
    </xf>
    <xf numFmtId="176" fontId="6" fillId="0" borderId="4" xfId="2" applyNumberFormat="1" applyFont="1" applyBorder="1">
      <alignment vertical="center"/>
    </xf>
    <xf numFmtId="176" fontId="7" fillId="0" borderId="4" xfId="2" applyNumberFormat="1" applyFont="1" applyBorder="1">
      <alignment vertical="center"/>
    </xf>
    <xf numFmtId="176" fontId="8" fillId="0" borderId="4" xfId="2" applyNumberFormat="1" applyFont="1" applyBorder="1">
      <alignment vertical="center"/>
    </xf>
    <xf numFmtId="41" fontId="7" fillId="4" borderId="2" xfId="1" applyFont="1" applyFill="1" applyBorder="1" applyAlignment="1">
      <alignment vertical="center"/>
    </xf>
    <xf numFmtId="41" fontId="3" fillId="4" borderId="2" xfId="1" applyFont="1" applyFill="1" applyBorder="1" applyAlignment="1">
      <alignment vertical="center"/>
    </xf>
    <xf numFmtId="41" fontId="8" fillId="4" borderId="2" xfId="1" applyFont="1" applyFill="1" applyBorder="1" applyAlignment="1">
      <alignment vertical="center"/>
    </xf>
    <xf numFmtId="41" fontId="7" fillId="4" borderId="3" xfId="1" applyFont="1" applyFill="1" applyBorder="1" applyAlignment="1">
      <alignment vertical="center"/>
    </xf>
    <xf numFmtId="41" fontId="3" fillId="4" borderId="3" xfId="1" applyFont="1" applyFill="1" applyBorder="1" applyAlignment="1">
      <alignment vertical="center"/>
    </xf>
    <xf numFmtId="41" fontId="8" fillId="4" borderId="3" xfId="1" applyFont="1" applyFill="1" applyBorder="1" applyAlignment="1">
      <alignment vertical="center"/>
    </xf>
    <xf numFmtId="41" fontId="7" fillId="4" borderId="6" xfId="1" applyFont="1" applyFill="1" applyBorder="1" applyAlignment="1">
      <alignment vertical="center"/>
    </xf>
    <xf numFmtId="41" fontId="3" fillId="4" borderId="6" xfId="1" applyFont="1" applyFill="1" applyBorder="1" applyAlignment="1">
      <alignment vertical="center"/>
    </xf>
    <xf numFmtId="41" fontId="8" fillId="4" borderId="6" xfId="1" applyFont="1" applyFill="1" applyBorder="1" applyAlignment="1">
      <alignment vertical="center"/>
    </xf>
    <xf numFmtId="176" fontId="9" fillId="0" borderId="4" xfId="2" applyNumberFormat="1" applyFont="1" applyBorder="1" applyAlignment="1">
      <alignment horizontal="center" vertical="center" wrapText="1"/>
    </xf>
    <xf numFmtId="176" fontId="9" fillId="0" borderId="4" xfId="2" applyNumberFormat="1" applyFont="1" applyBorder="1" applyAlignment="1">
      <alignment horizontal="center" vertical="center"/>
    </xf>
    <xf numFmtId="176" fontId="9" fillId="0" borderId="4" xfId="2" applyNumberFormat="1" applyFont="1" applyBorder="1">
      <alignment vertical="center"/>
    </xf>
    <xf numFmtId="176" fontId="11" fillId="2" borderId="4" xfId="2" applyNumberFormat="1" applyFont="1" applyFill="1" applyBorder="1" applyAlignment="1">
      <alignment horizontal="center" vertical="center" wrapText="1"/>
    </xf>
    <xf numFmtId="176" fontId="5" fillId="3" borderId="1" xfId="2" applyNumberFormat="1" applyFont="1" applyFill="1" applyBorder="1" applyAlignment="1">
      <alignment horizontal="center" vertical="center"/>
    </xf>
    <xf numFmtId="176" fontId="5" fillId="0" borderId="0" xfId="2" applyNumberFormat="1" applyFont="1">
      <alignment vertical="center"/>
    </xf>
    <xf numFmtId="176" fontId="9" fillId="5" borderId="4" xfId="2" applyNumberFormat="1" applyFont="1" applyFill="1" applyBorder="1" applyAlignment="1">
      <alignment horizontal="center" vertical="center" wrapText="1"/>
    </xf>
    <xf numFmtId="176" fontId="10" fillId="5" borderId="4" xfId="2" applyNumberFormat="1" applyFont="1" applyFill="1" applyBorder="1">
      <alignment vertical="center"/>
    </xf>
    <xf numFmtId="176" fontId="9" fillId="5" borderId="4" xfId="2" applyNumberFormat="1" applyFont="1" applyFill="1" applyBorder="1">
      <alignment vertical="center"/>
    </xf>
    <xf numFmtId="176" fontId="3" fillId="0" borderId="11" xfId="2" applyNumberFormat="1" applyFont="1" applyBorder="1" applyAlignment="1">
      <alignment vertical="center"/>
    </xf>
    <xf numFmtId="176" fontId="9" fillId="0" borderId="11" xfId="2" applyNumberFormat="1" applyFont="1" applyBorder="1" applyAlignment="1">
      <alignment vertical="center"/>
    </xf>
    <xf numFmtId="176" fontId="9" fillId="6" borderId="4" xfId="2" applyNumberFormat="1" applyFont="1" applyFill="1" applyBorder="1" applyAlignment="1">
      <alignment horizontal="center" vertical="center"/>
    </xf>
    <xf numFmtId="176" fontId="11" fillId="6" borderId="4" xfId="2" applyNumberFormat="1" applyFont="1" applyFill="1" applyBorder="1">
      <alignment vertical="center"/>
    </xf>
    <xf numFmtId="176" fontId="9" fillId="6" borderId="4" xfId="2" applyNumberFormat="1" applyFont="1" applyFill="1" applyBorder="1">
      <alignment vertical="center"/>
    </xf>
    <xf numFmtId="176" fontId="10" fillId="6" borderId="4" xfId="2" applyNumberFormat="1" applyFont="1" applyFill="1" applyBorder="1" applyAlignment="1">
      <alignment horizontal="center" vertical="center" wrapText="1"/>
    </xf>
    <xf numFmtId="176" fontId="3" fillId="0" borderId="0" xfId="2" applyNumberFormat="1" applyFont="1" applyAlignment="1">
      <alignment vertical="center"/>
    </xf>
    <xf numFmtId="41" fontId="10" fillId="0" borderId="4" xfId="1" applyFont="1" applyBorder="1" applyAlignment="1">
      <alignment horizontal="center" vertical="center" wrapText="1"/>
    </xf>
    <xf numFmtId="176" fontId="11" fillId="0" borderId="4" xfId="2" applyNumberFormat="1" applyFont="1" applyBorder="1" applyAlignment="1">
      <alignment horizontal="center" vertical="center" wrapText="1"/>
    </xf>
    <xf numFmtId="176" fontId="10" fillId="0" borderId="4" xfId="2" applyNumberFormat="1" applyFont="1" applyBorder="1" applyAlignment="1">
      <alignment horizontal="center" vertical="center"/>
    </xf>
    <xf numFmtId="176" fontId="12" fillId="0" borderId="4" xfId="2" applyNumberFormat="1" applyFont="1" applyBorder="1" applyAlignment="1">
      <alignment horizontal="center" vertical="center"/>
    </xf>
    <xf numFmtId="176" fontId="3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5" fillId="3" borderId="7" xfId="2" applyNumberFormat="1" applyFont="1" applyFill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176" fontId="9" fillId="4" borderId="4" xfId="2" applyNumberFormat="1" applyFont="1" applyFill="1" applyBorder="1" applyAlignment="1">
      <alignment horizontal="center" vertical="center" wrapText="1"/>
    </xf>
    <xf numFmtId="176" fontId="13" fillId="2" borderId="9" xfId="2" applyNumberFormat="1" applyFont="1" applyFill="1" applyBorder="1" applyAlignment="1">
      <alignment horizontal="center" vertical="center" wrapText="1"/>
    </xf>
    <xf numFmtId="176" fontId="13" fillId="2" borderId="10" xfId="2" applyNumberFormat="1" applyFont="1" applyFill="1" applyBorder="1" applyAlignment="1">
      <alignment horizontal="center" vertical="center"/>
    </xf>
    <xf numFmtId="176" fontId="13" fillId="2" borderId="5" xfId="2" applyNumberFormat="1" applyFont="1" applyFill="1" applyBorder="1" applyAlignment="1">
      <alignment horizontal="center" vertical="center"/>
    </xf>
    <xf numFmtId="176" fontId="9" fillId="5" borderId="4" xfId="2" applyNumberFormat="1" applyFont="1" applyFill="1" applyBorder="1" applyAlignment="1">
      <alignment horizontal="center" vertical="center"/>
    </xf>
    <xf numFmtId="176" fontId="10" fillId="5" borderId="12" xfId="2" applyNumberFormat="1" applyFont="1" applyFill="1" applyBorder="1" applyAlignment="1">
      <alignment horizontal="center" vertical="center" wrapText="1"/>
    </xf>
    <xf numFmtId="176" fontId="10" fillId="5" borderId="13" xfId="2" applyNumberFormat="1" applyFont="1" applyFill="1" applyBorder="1" applyAlignment="1">
      <alignment horizontal="center" vertical="center"/>
    </xf>
    <xf numFmtId="176" fontId="11" fillId="6" borderId="12" xfId="2" applyNumberFormat="1" applyFont="1" applyFill="1" applyBorder="1" applyAlignment="1">
      <alignment horizontal="center" vertical="center" wrapText="1"/>
    </xf>
    <xf numFmtId="176" fontId="11" fillId="6" borderId="13" xfId="2" applyNumberFormat="1" applyFont="1" applyFill="1" applyBorder="1" applyAlignment="1">
      <alignment horizontal="center" vertical="center"/>
    </xf>
    <xf numFmtId="176" fontId="9" fillId="6" borderId="12" xfId="2" applyNumberFormat="1" applyFont="1" applyFill="1" applyBorder="1" applyAlignment="1">
      <alignment horizontal="center" vertical="center" wrapText="1"/>
    </xf>
    <xf numFmtId="176" fontId="9" fillId="6" borderId="13" xfId="2" applyNumberFormat="1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성과급산정기준표 2" xfId="2"/>
  </cellStyles>
  <dxfs count="0"/>
  <tableStyles count="0" defaultTableStyle="TableStyleMedium2" defaultPivotStyle="PivotStyleLight16"/>
  <colors>
    <mruColors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view="pageBreakPreview" zoomScaleNormal="100" zoomScaleSheetLayoutView="10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D8" sqref="D8"/>
    </sheetView>
  </sheetViews>
  <sheetFormatPr defaultRowHeight="13.5"/>
  <cols>
    <col min="1" max="1" width="4.6640625" style="1" customWidth="1"/>
    <col min="2" max="2" width="17.109375" style="1" customWidth="1"/>
    <col min="3" max="3" width="9.77734375" style="1" customWidth="1"/>
    <col min="4" max="4" width="10.6640625" style="1" customWidth="1"/>
    <col min="5" max="5" width="11.88671875" style="1" customWidth="1"/>
    <col min="6" max="6" width="5" style="1" customWidth="1"/>
    <col min="7" max="7" width="12.33203125" style="1" customWidth="1"/>
    <col min="8" max="8" width="5.109375" style="1" customWidth="1"/>
    <col min="9" max="9" width="8.21875" style="1" customWidth="1"/>
    <col min="10" max="10" width="12.6640625" style="1" customWidth="1"/>
    <col min="11" max="11" width="11.21875" style="1" customWidth="1"/>
    <col min="12" max="12" width="5.5546875" style="1" customWidth="1"/>
    <col min="13" max="13" width="9.44140625" style="1" customWidth="1"/>
    <col min="14" max="19" width="9.77734375" style="1" customWidth="1"/>
    <col min="20" max="16384" width="8.88671875" style="1"/>
  </cols>
  <sheetData>
    <row r="1" spans="1:17" ht="30" customHeight="1">
      <c r="B1" s="46" t="s">
        <v>41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20.25" customHeight="1" thickBot="1">
      <c r="Q2" s="2" t="s">
        <v>8</v>
      </c>
    </row>
    <row r="3" spans="1:17" s="30" customFormat="1" ht="50.1" customHeight="1" thickBot="1">
      <c r="A3" s="48" t="s">
        <v>27</v>
      </c>
      <c r="B3" s="49"/>
      <c r="C3" s="29" t="s">
        <v>7</v>
      </c>
      <c r="D3" s="29" t="s">
        <v>10</v>
      </c>
      <c r="E3" s="29" t="s">
        <v>6</v>
      </c>
      <c r="F3" s="29" t="s">
        <v>10</v>
      </c>
      <c r="G3" s="29" t="s">
        <v>1</v>
      </c>
      <c r="H3" s="29" t="s">
        <v>10</v>
      </c>
      <c r="I3" s="29" t="s">
        <v>2</v>
      </c>
      <c r="J3" s="29" t="s">
        <v>10</v>
      </c>
      <c r="K3" s="29" t="s">
        <v>3</v>
      </c>
      <c r="L3" s="29" t="s">
        <v>10</v>
      </c>
      <c r="M3" s="51" t="s">
        <v>26</v>
      </c>
      <c r="N3" s="29" t="s">
        <v>5</v>
      </c>
      <c r="O3" s="29" t="s">
        <v>4</v>
      </c>
      <c r="P3" s="29" t="s">
        <v>0</v>
      </c>
      <c r="Q3" s="29" t="s">
        <v>9</v>
      </c>
    </row>
    <row r="4" spans="1:17" ht="36.75" customHeight="1" thickTop="1">
      <c r="A4" s="50" t="s">
        <v>11</v>
      </c>
      <c r="B4" s="50"/>
      <c r="C4" s="16">
        <v>4879420</v>
      </c>
      <c r="D4" s="17">
        <v>32</v>
      </c>
      <c r="E4" s="18">
        <v>4194880</v>
      </c>
      <c r="F4" s="18">
        <v>218</v>
      </c>
      <c r="G4" s="18">
        <v>3566280</v>
      </c>
      <c r="H4" s="18">
        <v>271</v>
      </c>
      <c r="I4" s="18">
        <v>2962700</v>
      </c>
      <c r="J4" s="18">
        <v>175</v>
      </c>
      <c r="K4" s="18">
        <v>2519150</v>
      </c>
      <c r="L4" s="18">
        <v>0</v>
      </c>
      <c r="M4" s="52"/>
      <c r="N4" s="18">
        <v>4255680</v>
      </c>
      <c r="O4" s="18">
        <v>3617970</v>
      </c>
      <c r="P4" s="18">
        <v>3005640</v>
      </c>
      <c r="Q4" s="18">
        <v>2555660</v>
      </c>
    </row>
    <row r="5" spans="1:17" ht="36.75" customHeight="1">
      <c r="A5" s="50" t="s">
        <v>12</v>
      </c>
      <c r="B5" s="50"/>
      <c r="C5" s="19">
        <v>3535810</v>
      </c>
      <c r="D5" s="20">
        <v>53</v>
      </c>
      <c r="E5" s="21">
        <v>3039770</v>
      </c>
      <c r="F5" s="21">
        <v>342</v>
      </c>
      <c r="G5" s="21">
        <v>2584260</v>
      </c>
      <c r="H5" s="21">
        <v>423</v>
      </c>
      <c r="I5" s="21">
        <v>2146880</v>
      </c>
      <c r="J5" s="21">
        <v>282</v>
      </c>
      <c r="K5" s="21">
        <v>1825470</v>
      </c>
      <c r="L5" s="21">
        <v>6</v>
      </c>
      <c r="M5" s="52"/>
      <c r="N5" s="21">
        <v>3191760</v>
      </c>
      <c r="O5" s="21">
        <v>2713470</v>
      </c>
      <c r="P5" s="21">
        <v>2254230</v>
      </c>
      <c r="Q5" s="21">
        <v>1916740</v>
      </c>
    </row>
    <row r="6" spans="1:17" ht="36.75" customHeight="1">
      <c r="A6" s="50" t="s">
        <v>13</v>
      </c>
      <c r="B6" s="50"/>
      <c r="C6" s="22">
        <v>2404350</v>
      </c>
      <c r="D6" s="23">
        <v>22</v>
      </c>
      <c r="E6" s="24">
        <v>2067040</v>
      </c>
      <c r="F6" s="24">
        <v>139</v>
      </c>
      <c r="G6" s="24">
        <v>1757300</v>
      </c>
      <c r="H6" s="24">
        <v>176</v>
      </c>
      <c r="I6" s="24">
        <v>1459880</v>
      </c>
      <c r="J6" s="24">
        <v>0</v>
      </c>
      <c r="K6" s="24">
        <v>1241320</v>
      </c>
      <c r="L6" s="24">
        <v>111</v>
      </c>
      <c r="M6" s="53"/>
      <c r="N6" s="24">
        <v>2127840</v>
      </c>
      <c r="O6" s="24">
        <v>1808980</v>
      </c>
      <c r="P6" s="24">
        <v>1502820</v>
      </c>
      <c r="Q6" s="24">
        <v>1277830</v>
      </c>
    </row>
    <row r="7" spans="1:17" ht="34.5" customHeight="1">
      <c r="A7" s="25" t="s">
        <v>16</v>
      </c>
      <c r="B7" s="41" t="s">
        <v>43</v>
      </c>
      <c r="C7" s="9">
        <f>C5-C6</f>
        <v>1131460</v>
      </c>
      <c r="D7" s="10"/>
      <c r="E7" s="9">
        <f>E5-E6</f>
        <v>972730</v>
      </c>
      <c r="F7" s="10"/>
      <c r="G7" s="11">
        <f>G5-G6</f>
        <v>826960</v>
      </c>
      <c r="H7" s="10"/>
      <c r="I7" s="11"/>
      <c r="J7" s="8" t="s">
        <v>19</v>
      </c>
      <c r="K7" s="11">
        <f>K5-K6</f>
        <v>584150</v>
      </c>
      <c r="L7" s="10"/>
      <c r="M7" s="28" t="s">
        <v>30</v>
      </c>
      <c r="N7" s="11">
        <f>N4-N5</f>
        <v>1063920</v>
      </c>
      <c r="O7" s="11">
        <f t="shared" ref="O7:Q7" si="0">O4-O5</f>
        <v>904500</v>
      </c>
      <c r="P7" s="11">
        <f t="shared" si="0"/>
        <v>751410</v>
      </c>
      <c r="Q7" s="11">
        <f t="shared" si="0"/>
        <v>638920</v>
      </c>
    </row>
    <row r="8" spans="1:17" ht="33.75" customHeight="1">
      <c r="A8" s="25" t="s">
        <v>24</v>
      </c>
      <c r="B8" s="42" t="s">
        <v>25</v>
      </c>
      <c r="C8" s="13">
        <f>C7*D6</f>
        <v>24892120</v>
      </c>
      <c r="D8" s="4"/>
      <c r="E8" s="13">
        <f>E7*F6</f>
        <v>135209470</v>
      </c>
      <c r="F8" s="4"/>
      <c r="G8" s="13">
        <f>G7*H6</f>
        <v>145544960</v>
      </c>
      <c r="H8" s="4"/>
      <c r="I8" s="14"/>
      <c r="J8" s="12" t="s">
        <v>20</v>
      </c>
      <c r="K8" s="13">
        <f>K7*L6</f>
        <v>64840650</v>
      </c>
      <c r="L8" s="4"/>
      <c r="M8" s="28" t="s">
        <v>31</v>
      </c>
      <c r="N8" s="4">
        <f>N7*20%</f>
        <v>212784</v>
      </c>
      <c r="O8" s="4">
        <f t="shared" ref="O8:Q8" si="1">O7*20%</f>
        <v>180900</v>
      </c>
      <c r="P8" s="4">
        <f t="shared" si="1"/>
        <v>150282</v>
      </c>
      <c r="Q8" s="4">
        <f t="shared" si="1"/>
        <v>127784</v>
      </c>
    </row>
    <row r="9" spans="1:17" ht="42.75" customHeight="1">
      <c r="A9" s="26" t="s">
        <v>17</v>
      </c>
      <c r="B9" s="43" t="s">
        <v>21</v>
      </c>
      <c r="C9" s="4">
        <f>C8/D4</f>
        <v>777878.75</v>
      </c>
      <c r="D9" s="4"/>
      <c r="E9" s="4">
        <f>E8/F4</f>
        <v>620226.92660550459</v>
      </c>
      <c r="F9" s="4"/>
      <c r="G9" s="4">
        <f>G8/H4</f>
        <v>537066.27306273067</v>
      </c>
      <c r="H9" s="4"/>
      <c r="I9" s="14"/>
      <c r="J9" s="14" t="s">
        <v>22</v>
      </c>
      <c r="K9" s="4">
        <f>K8/J4</f>
        <v>370518</v>
      </c>
      <c r="L9" s="4"/>
      <c r="M9" s="28" t="s">
        <v>32</v>
      </c>
      <c r="N9" s="4">
        <f>N7-N8</f>
        <v>851136</v>
      </c>
      <c r="O9" s="4">
        <f t="shared" ref="O9:Q9" si="2">O7-O8</f>
        <v>723600</v>
      </c>
      <c r="P9" s="4">
        <f t="shared" si="2"/>
        <v>601128</v>
      </c>
      <c r="Q9" s="4">
        <f t="shared" si="2"/>
        <v>511136</v>
      </c>
    </row>
    <row r="10" spans="1:17" ht="37.5" customHeight="1">
      <c r="A10" s="27"/>
      <c r="B10" s="43" t="s">
        <v>18</v>
      </c>
      <c r="C10" s="14">
        <v>770000</v>
      </c>
      <c r="D10" s="4"/>
      <c r="E10" s="4">
        <v>620000</v>
      </c>
      <c r="F10" s="4"/>
      <c r="G10" s="4">
        <v>530000</v>
      </c>
      <c r="H10" s="4"/>
      <c r="I10" s="14"/>
      <c r="J10" s="14" t="s">
        <v>23</v>
      </c>
      <c r="K10" s="15">
        <v>370000</v>
      </c>
      <c r="L10" s="4"/>
      <c r="M10" s="28" t="s">
        <v>28</v>
      </c>
      <c r="N10" s="4">
        <v>850000</v>
      </c>
      <c r="O10" s="4">
        <v>720000</v>
      </c>
      <c r="P10" s="4">
        <v>600000</v>
      </c>
      <c r="Q10" s="4">
        <v>510000</v>
      </c>
    </row>
    <row r="11" spans="1:17" ht="37.5" customHeight="1">
      <c r="A11" s="27"/>
      <c r="B11" s="44" t="s">
        <v>14</v>
      </c>
      <c r="C11" s="15">
        <f>C4-C10</f>
        <v>4109420</v>
      </c>
      <c r="D11" s="4"/>
      <c r="E11" s="4">
        <f>E4-E10</f>
        <v>3574880</v>
      </c>
      <c r="F11" s="4"/>
      <c r="G11" s="4">
        <f>G4-G10</f>
        <v>3036280</v>
      </c>
      <c r="H11" s="4"/>
      <c r="I11" s="14"/>
      <c r="J11" s="5" t="s">
        <v>15</v>
      </c>
      <c r="K11" s="13">
        <f>I4-K10</f>
        <v>2592700</v>
      </c>
      <c r="L11" s="4"/>
      <c r="M11" s="28" t="s">
        <v>29</v>
      </c>
      <c r="N11" s="4">
        <f>N4-N10</f>
        <v>3405680</v>
      </c>
      <c r="O11" s="4">
        <f>O4-O10</f>
        <v>2897970</v>
      </c>
      <c r="P11" s="4">
        <f>P4-P10</f>
        <v>2405640</v>
      </c>
      <c r="Q11" s="4">
        <f>Q4-Q10</f>
        <v>2045660</v>
      </c>
    </row>
    <row r="12" spans="1:17" ht="41.25" customHeight="1">
      <c r="A12" s="54" t="s">
        <v>34</v>
      </c>
      <c r="B12" s="31" t="s">
        <v>35</v>
      </c>
      <c r="C12" s="32">
        <f>C10*32</f>
        <v>24640000</v>
      </c>
      <c r="D12" s="32"/>
      <c r="E12" s="32">
        <f>E10*218</f>
        <v>135160000</v>
      </c>
      <c r="F12" s="32">
        <f t="shared" ref="F12" si="3">F10*32</f>
        <v>0</v>
      </c>
      <c r="G12" s="32">
        <f>G10*271</f>
        <v>143630000</v>
      </c>
      <c r="H12" s="33"/>
      <c r="I12" s="55" t="s">
        <v>39</v>
      </c>
      <c r="J12" s="56"/>
      <c r="K12" s="32">
        <f>K10*175</f>
        <v>64750000</v>
      </c>
      <c r="M12" s="6"/>
      <c r="N12" s="7"/>
      <c r="O12" s="7"/>
      <c r="P12" s="7"/>
      <c r="Q12" s="7"/>
    </row>
    <row r="13" spans="1:17" ht="33" customHeight="1">
      <c r="A13" s="54"/>
      <c r="B13" s="39" t="s">
        <v>37</v>
      </c>
      <c r="C13" s="37">
        <f>C12/22</f>
        <v>1120000</v>
      </c>
      <c r="D13" s="38"/>
      <c r="E13" s="38">
        <f>E12/139</f>
        <v>972374.10071942443</v>
      </c>
      <c r="F13" s="38">
        <f t="shared" ref="F13" si="4">F12/22</f>
        <v>0</v>
      </c>
      <c r="G13" s="38">
        <f>G12/176</f>
        <v>816079.54545454541</v>
      </c>
      <c r="H13" s="38"/>
      <c r="I13" s="57" t="s">
        <v>38</v>
      </c>
      <c r="J13" s="58"/>
      <c r="K13" s="38">
        <f>K12/111</f>
        <v>583333.33333333337</v>
      </c>
      <c r="M13" s="3"/>
    </row>
    <row r="14" spans="1:17" ht="34.5" customHeight="1">
      <c r="A14" s="54"/>
      <c r="B14" s="36" t="s">
        <v>33</v>
      </c>
      <c r="C14" s="37">
        <f>C13+C6</f>
        <v>3524350</v>
      </c>
      <c r="D14" s="38"/>
      <c r="E14" s="38">
        <f>E13+E6</f>
        <v>3039414.1007194244</v>
      </c>
      <c r="F14" s="38"/>
      <c r="G14" s="38">
        <f>G13+G6</f>
        <v>2573379.5454545454</v>
      </c>
      <c r="H14" s="38"/>
      <c r="I14" s="59" t="s">
        <v>36</v>
      </c>
      <c r="J14" s="60"/>
      <c r="K14" s="38">
        <f>K13+K6</f>
        <v>1824653.3333333335</v>
      </c>
    </row>
    <row r="15" spans="1:17" ht="36.75" customHeight="1">
      <c r="A15" s="35" t="s">
        <v>40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M15" s="40" t="s">
        <v>42</v>
      </c>
      <c r="N15" s="40"/>
      <c r="O15" s="40"/>
      <c r="P15" s="40"/>
      <c r="Q15" s="40"/>
    </row>
    <row r="16" spans="1:17" ht="30.75" customHeight="1">
      <c r="A16" s="47" t="s">
        <v>44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7" s="45" customFormat="1" ht="20.25" customHeight="1">
      <c r="A17" s="47" t="s">
        <v>45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</sheetData>
  <mergeCells count="12">
    <mergeCell ref="A17:Q17"/>
    <mergeCell ref="B1:Q1"/>
    <mergeCell ref="A3:B3"/>
    <mergeCell ref="A4:B4"/>
    <mergeCell ref="A5:B5"/>
    <mergeCell ref="A6:B6"/>
    <mergeCell ref="M3:M6"/>
    <mergeCell ref="A16:N16"/>
    <mergeCell ref="A12:A14"/>
    <mergeCell ref="I12:J12"/>
    <mergeCell ref="I13:J13"/>
    <mergeCell ref="I14:J14"/>
  </mergeCells>
  <phoneticPr fontId="2" type="noConversion"/>
  <pageMargins left="0.67" right="0.79" top="0.98425196850393704" bottom="0.98425196850393704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조견표(2013.5)</vt:lpstr>
      <vt:lpstr>'조견표(2013.5)'!Print_Area</vt:lpstr>
    </vt:vector>
  </TitlesOfParts>
  <Company>김천교육청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2013-05-14T08:55:26Z</cp:lastPrinted>
  <dcterms:created xsi:type="dcterms:W3CDTF">2000-08-28T06:09:11Z</dcterms:created>
  <dcterms:modified xsi:type="dcterms:W3CDTF">2013-05-24T07:22:36Z</dcterms:modified>
</cp:coreProperties>
</file>