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19440" windowHeight="12495" activeTab="1"/>
  </bookViews>
  <sheets>
    <sheet name="임금상승4" sheetId="1" r:id="rId1"/>
    <sheet name="임금상승3" sheetId="5" r:id="rId2"/>
    <sheet name="임금상승2" sheetId="6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E24" i="5"/>
  <c r="E24" i="6"/>
  <c r="B4" l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3"/>
  <c r="C3" s="1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C2"/>
  <c r="E3" l="1"/>
  <c r="D3"/>
  <c r="C4"/>
  <c r="G2"/>
  <c r="D2"/>
  <c r="H3" s="1"/>
  <c r="E2"/>
  <c r="I3" l="1"/>
  <c r="I2"/>
  <c r="C5"/>
  <c r="G3"/>
  <c r="G4" s="1"/>
  <c r="D4"/>
  <c r="H4" s="1"/>
  <c r="I4" s="1"/>
  <c r="E4"/>
  <c r="C6" l="1"/>
  <c r="G5"/>
  <c r="D5"/>
  <c r="H5" s="1"/>
  <c r="I5" s="1"/>
  <c r="E5"/>
  <c r="G6" l="1"/>
  <c r="D6"/>
  <c r="H6" s="1"/>
  <c r="I6" s="1"/>
  <c r="E6"/>
  <c r="C7"/>
  <c r="C8" l="1"/>
  <c r="G7"/>
  <c r="D7"/>
  <c r="H7" s="1"/>
  <c r="I7" s="1"/>
  <c r="E7"/>
  <c r="C9" l="1"/>
  <c r="G8"/>
  <c r="E8"/>
  <c r="D8"/>
  <c r="H8" s="1"/>
  <c r="I8" s="1"/>
  <c r="C10" l="1"/>
  <c r="G9"/>
  <c r="E9"/>
  <c r="D9"/>
  <c r="H9" s="1"/>
  <c r="I9" s="1"/>
  <c r="C11" l="1"/>
  <c r="G10"/>
  <c r="E10"/>
  <c r="D10"/>
  <c r="H10" s="1"/>
  <c r="I10" s="1"/>
  <c r="C12" l="1"/>
  <c r="G11"/>
  <c r="D11"/>
  <c r="H11" s="1"/>
  <c r="I11" s="1"/>
  <c r="E11"/>
  <c r="C13" l="1"/>
  <c r="G12"/>
  <c r="D12"/>
  <c r="H12" s="1"/>
  <c r="I12" s="1"/>
  <c r="E12"/>
  <c r="C14" l="1"/>
  <c r="G13"/>
  <c r="D13"/>
  <c r="H13" s="1"/>
  <c r="I13" s="1"/>
  <c r="E13"/>
  <c r="C15" l="1"/>
  <c r="G14"/>
  <c r="D14"/>
  <c r="H14" s="1"/>
  <c r="I14" s="1"/>
  <c r="E14"/>
  <c r="C16" l="1"/>
  <c r="G15"/>
  <c r="D15"/>
  <c r="H15" s="1"/>
  <c r="I15" s="1"/>
  <c r="E15"/>
  <c r="C17" l="1"/>
  <c r="G16"/>
  <c r="D16"/>
  <c r="H16" s="1"/>
  <c r="I16" s="1"/>
  <c r="E16"/>
  <c r="C18" l="1"/>
  <c r="G17"/>
  <c r="E17"/>
  <c r="D17"/>
  <c r="H17" s="1"/>
  <c r="I17" s="1"/>
  <c r="C19" l="1"/>
  <c r="G18"/>
  <c r="D18"/>
  <c r="H18" s="1"/>
  <c r="I18" s="1"/>
  <c r="E18"/>
  <c r="C20" l="1"/>
  <c r="G19"/>
  <c r="E19"/>
  <c r="D19"/>
  <c r="H19" s="1"/>
  <c r="I19" s="1"/>
  <c r="B24" l="1"/>
  <c r="C21"/>
  <c r="G20"/>
  <c r="E20"/>
  <c r="D20"/>
  <c r="H20" s="1"/>
  <c r="I20" s="1"/>
  <c r="G21" l="1"/>
  <c r="G22" s="1"/>
  <c r="E21"/>
  <c r="E22" s="1"/>
  <c r="H24" s="1"/>
  <c r="D21"/>
  <c r="H21" s="1"/>
  <c r="C22"/>
  <c r="I21" l="1"/>
  <c r="I22" s="1"/>
  <c r="H22"/>
  <c r="E24" i="1" l="1"/>
  <c r="B4" i="5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3"/>
  <c r="C3" s="1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G2"/>
  <c r="F2"/>
  <c r="C2"/>
  <c r="B24" i="1"/>
  <c r="B3"/>
  <c r="B4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F2"/>
  <c r="E3" i="5" l="1"/>
  <c r="D3"/>
  <c r="E2"/>
  <c r="I2"/>
  <c r="D2"/>
  <c r="G3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C2"/>
  <c r="H3" i="5" l="1"/>
  <c r="I3"/>
  <c r="C4"/>
  <c r="E2" i="1"/>
  <c r="D2"/>
  <c r="C3"/>
  <c r="E3" s="1"/>
  <c r="G2"/>
  <c r="C4"/>
  <c r="C5" i="5" l="1"/>
  <c r="D4"/>
  <c r="H4" s="1"/>
  <c r="G4"/>
  <c r="E4"/>
  <c r="D4" i="1"/>
  <c r="E4"/>
  <c r="D3"/>
  <c r="H3" s="1"/>
  <c r="G3"/>
  <c r="I2"/>
  <c r="C14"/>
  <c r="E14" s="1"/>
  <c r="C5"/>
  <c r="C16"/>
  <c r="E16" s="1"/>
  <c r="C8"/>
  <c r="C11"/>
  <c r="E11" s="1"/>
  <c r="C10"/>
  <c r="E10" s="1"/>
  <c r="C9"/>
  <c r="C6"/>
  <c r="C7"/>
  <c r="E7" s="1"/>
  <c r="C12"/>
  <c r="E12" s="1"/>
  <c r="C13"/>
  <c r="E13" s="1"/>
  <c r="D5" i="5" l="1"/>
  <c r="H5" s="1"/>
  <c r="I5" s="1"/>
  <c r="G5"/>
  <c r="E5"/>
  <c r="I4"/>
  <c r="C6"/>
  <c r="D6" i="1"/>
  <c r="E6"/>
  <c r="D8"/>
  <c r="E8"/>
  <c r="D9"/>
  <c r="E9"/>
  <c r="D5"/>
  <c r="H5" s="1"/>
  <c r="I5" s="1"/>
  <c r="E5"/>
  <c r="H4"/>
  <c r="I4" s="1"/>
  <c r="I3"/>
  <c r="D12"/>
  <c r="D10"/>
  <c r="D11"/>
  <c r="D13"/>
  <c r="D16"/>
  <c r="G4"/>
  <c r="G5" s="1"/>
  <c r="D7"/>
  <c r="D14"/>
  <c r="C17"/>
  <c r="E17" s="1"/>
  <c r="C15"/>
  <c r="E15" s="1"/>
  <c r="D6" i="5" l="1"/>
  <c r="H6" s="1"/>
  <c r="I6" s="1"/>
  <c r="G6"/>
  <c r="E6"/>
  <c r="C7"/>
  <c r="H7" i="1"/>
  <c r="I7" s="1"/>
  <c r="H10"/>
  <c r="I10" s="1"/>
  <c r="H9"/>
  <c r="I9" s="1"/>
  <c r="H6"/>
  <c r="H8"/>
  <c r="I8" s="1"/>
  <c r="H14"/>
  <c r="I14" s="1"/>
  <c r="H11"/>
  <c r="I11" s="1"/>
  <c r="H12"/>
  <c r="I12" s="1"/>
  <c r="D15"/>
  <c r="H15" s="1"/>
  <c r="I15" s="1"/>
  <c r="D17"/>
  <c r="H17" s="1"/>
  <c r="I17" s="1"/>
  <c r="H13"/>
  <c r="I13" s="1"/>
  <c r="G6"/>
  <c r="G7" s="1"/>
  <c r="C18"/>
  <c r="E18" s="1"/>
  <c r="D7" i="5" l="1"/>
  <c r="H7" s="1"/>
  <c r="G7"/>
  <c r="E7"/>
  <c r="C8"/>
  <c r="H16" i="1"/>
  <c r="I16" s="1"/>
  <c r="I6"/>
  <c r="D18"/>
  <c r="H18" s="1"/>
  <c r="I18" s="1"/>
  <c r="G8"/>
  <c r="C19"/>
  <c r="E19" s="1"/>
  <c r="D8" i="5" l="1"/>
  <c r="H8" s="1"/>
  <c r="I8" s="1"/>
  <c r="G8"/>
  <c r="E8"/>
  <c r="I7"/>
  <c r="C9"/>
  <c r="D19" i="1"/>
  <c r="H19" s="1"/>
  <c r="G9"/>
  <c r="C20"/>
  <c r="D9" i="5" l="1"/>
  <c r="H9" s="1"/>
  <c r="G9"/>
  <c r="E9"/>
  <c r="C10"/>
  <c r="D20" i="1"/>
  <c r="H20" s="1"/>
  <c r="E20"/>
  <c r="I19"/>
  <c r="G10"/>
  <c r="G11"/>
  <c r="C21"/>
  <c r="E21" s="1"/>
  <c r="E22" s="1"/>
  <c r="H24" s="1"/>
  <c r="C11" i="5" l="1"/>
  <c r="I9"/>
  <c r="D10"/>
  <c r="H10" s="1"/>
  <c r="I10" s="1"/>
  <c r="G10"/>
  <c r="E10"/>
  <c r="I20" i="1"/>
  <c r="D21"/>
  <c r="H21" s="1"/>
  <c r="H22" s="1"/>
  <c r="G12"/>
  <c r="G13" s="1"/>
  <c r="C22"/>
  <c r="C12" i="5" l="1"/>
  <c r="D11"/>
  <c r="H11" s="1"/>
  <c r="I11" s="1"/>
  <c r="G11"/>
  <c r="E11"/>
  <c r="I21" i="1"/>
  <c r="I22" s="1"/>
  <c r="G14"/>
  <c r="C13" i="5" l="1"/>
  <c r="D12"/>
  <c r="H12" s="1"/>
  <c r="I12" s="1"/>
  <c r="G12"/>
  <c r="E12"/>
  <c r="G15" i="1"/>
  <c r="C14" i="5" l="1"/>
  <c r="D13"/>
  <c r="H13" s="1"/>
  <c r="I13" s="1"/>
  <c r="G13"/>
  <c r="E13"/>
  <c r="G16" i="1"/>
  <c r="D14" i="5" l="1"/>
  <c r="H14" s="1"/>
  <c r="I14" s="1"/>
  <c r="G14"/>
  <c r="E14"/>
  <c r="C15"/>
  <c r="G17" i="1"/>
  <c r="C16" i="5" l="1"/>
  <c r="D15"/>
  <c r="H15" s="1"/>
  <c r="I15" s="1"/>
  <c r="G15"/>
  <c r="E15"/>
  <c r="G18" i="1"/>
  <c r="D16" i="5" l="1"/>
  <c r="H16" s="1"/>
  <c r="I16" s="1"/>
  <c r="G16"/>
  <c r="E16"/>
  <c r="C17"/>
  <c r="G19" i="1"/>
  <c r="C18" i="5" l="1"/>
  <c r="D17"/>
  <c r="H17" s="1"/>
  <c r="I17" s="1"/>
  <c r="G17"/>
  <c r="E17"/>
  <c r="G20" i="1"/>
  <c r="D18" i="5" l="1"/>
  <c r="H18" s="1"/>
  <c r="I18" s="1"/>
  <c r="G18"/>
  <c r="E18"/>
  <c r="C19"/>
  <c r="G21" i="1"/>
  <c r="C20" i="5" l="1"/>
  <c r="D19"/>
  <c r="H19" s="1"/>
  <c r="I19" s="1"/>
  <c r="G19"/>
  <c r="E19"/>
  <c r="G22" i="1"/>
  <c r="D20" i="5" l="1"/>
  <c r="H20" s="1"/>
  <c r="I20" s="1"/>
  <c r="G20"/>
  <c r="E20"/>
  <c r="B24"/>
  <c r="C21"/>
  <c r="D21" l="1"/>
  <c r="H21" s="1"/>
  <c r="G21"/>
  <c r="G22" s="1"/>
  <c r="E21"/>
  <c r="E22" s="1"/>
  <c r="H24" s="1"/>
  <c r="C22"/>
  <c r="I21" l="1"/>
  <c r="I22" s="1"/>
  <c r="H22"/>
</calcChain>
</file>

<file path=xl/sharedStrings.xml><?xml version="1.0" encoding="utf-8"?>
<sst xmlns="http://schemas.openxmlformats.org/spreadsheetml/2006/main" count="36" uniqueCount="12">
  <si>
    <t>연봉</t>
    <phoneticPr fontId="1" type="noConversion"/>
  </si>
  <si>
    <t>DC교부액</t>
    <phoneticPr fontId="1" type="noConversion"/>
  </si>
  <si>
    <t>이자 2%시 적립액</t>
    <phoneticPr fontId="1" type="noConversion"/>
  </si>
  <si>
    <t>DB시 적립액</t>
    <phoneticPr fontId="1" type="noConversion"/>
  </si>
  <si>
    <t>연수</t>
    <phoneticPr fontId="1" type="noConversion"/>
  </si>
  <si>
    <t>dc교부액*연수</t>
    <phoneticPr fontId="1" type="noConversion"/>
  </si>
  <si>
    <t>2%이자상계적립액</t>
    <phoneticPr fontId="1" type="noConversion"/>
  </si>
  <si>
    <t>적립부담금차(DB-DC)</t>
    <phoneticPr fontId="1" type="noConversion"/>
  </si>
  <si>
    <t>DC지급시받을 퇴직금</t>
    <phoneticPr fontId="1" type="noConversion"/>
  </si>
  <si>
    <t>DB시 최종퇴직금</t>
    <phoneticPr fontId="1" type="noConversion"/>
  </si>
  <si>
    <t>수령액차이</t>
    <phoneticPr fontId="1" type="noConversion"/>
  </si>
  <si>
    <t>계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</si>
</sst>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1" fontId="0" fillId="0" borderId="0" xfId="0" applyNumberFormat="1" applyAlignment="1">
      <alignment vertical="center" shrinkToFit="1"/>
    </xf>
    <xf numFmtId="41" fontId="0" fillId="0" borderId="0" xfId="0" applyNumberForma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E25" sqref="E25"/>
    </sheetView>
  </sheetViews>
  <sheetFormatPr defaultRowHeight="16.5"/>
  <cols>
    <col min="2" max="2" width="11.375" customWidth="1"/>
    <col min="3" max="3" width="11.75" customWidth="1"/>
    <col min="4" max="4" width="13.375" customWidth="1"/>
    <col min="5" max="5" width="11.75" customWidth="1"/>
    <col min="7" max="7" width="12.75" customWidth="1"/>
    <col min="8" max="8" width="13.25" customWidth="1"/>
    <col min="9" max="9" width="12.375" customWidth="1"/>
  </cols>
  <sheetData>
    <row r="1" spans="1:9">
      <c r="A1" t="s">
        <v>4</v>
      </c>
      <c r="B1" t="s">
        <v>0</v>
      </c>
      <c r="C1" t="s">
        <v>1</v>
      </c>
      <c r="D1" s="1" t="s">
        <v>5</v>
      </c>
      <c r="E1" s="1" t="s">
        <v>2</v>
      </c>
      <c r="G1" s="1" t="s">
        <v>3</v>
      </c>
      <c r="H1" s="1" t="s">
        <v>6</v>
      </c>
      <c r="I1" s="1" t="s">
        <v>7</v>
      </c>
    </row>
    <row r="2" spans="1:9">
      <c r="A2">
        <v>1</v>
      </c>
      <c r="B2" s="3">
        <v>21600000</v>
      </c>
      <c r="C2" s="3">
        <f>B2/12</f>
        <v>1800000</v>
      </c>
      <c r="D2" s="3">
        <f>A2*C2</f>
        <v>1800000</v>
      </c>
      <c r="E2" s="3">
        <f t="shared" ref="E2:E20" si="0">C2*(1.02^F3)</f>
        <v>2622260.1105500367</v>
      </c>
      <c r="F2">
        <f t="shared" ref="F2:F21" si="1">21-A2</f>
        <v>20</v>
      </c>
      <c r="G2" s="3">
        <f>C2</f>
        <v>1800000</v>
      </c>
      <c r="H2" s="3">
        <v>1800000</v>
      </c>
      <c r="I2" s="3">
        <f>G2-C2</f>
        <v>0</v>
      </c>
    </row>
    <row r="3" spans="1:9">
      <c r="A3">
        <v>2</v>
      </c>
      <c r="B3" s="3">
        <f>B2*1.04</f>
        <v>22464000</v>
      </c>
      <c r="C3" s="3">
        <f t="shared" ref="C3:C21" si="2">B3/12</f>
        <v>1872000</v>
      </c>
      <c r="D3" s="3">
        <f t="shared" ref="D3:D21" si="3">A3*C3</f>
        <v>3744000</v>
      </c>
      <c r="E3" s="3">
        <f t="shared" si="0"/>
        <v>2673676.9754627827</v>
      </c>
      <c r="F3">
        <f t="shared" si="1"/>
        <v>19</v>
      </c>
      <c r="G3" s="3">
        <f>C3*A3-$G$2</f>
        <v>1944000</v>
      </c>
      <c r="H3" s="3">
        <f>D3-D2*1.02</f>
        <v>1908000</v>
      </c>
      <c r="I3" s="3">
        <f>H3-C3</f>
        <v>36000</v>
      </c>
    </row>
    <row r="4" spans="1:9">
      <c r="A4">
        <v>3</v>
      </c>
      <c r="B4" s="3">
        <f t="shared" ref="B4:B21" si="4">B3*1.04</f>
        <v>23362560</v>
      </c>
      <c r="C4" s="3">
        <f t="shared" si="2"/>
        <v>1946880</v>
      </c>
      <c r="D4" s="3">
        <f t="shared" si="3"/>
        <v>5840640</v>
      </c>
      <c r="E4" s="3">
        <f t="shared" si="0"/>
        <v>2726102.0141973472</v>
      </c>
      <c r="F4">
        <f t="shared" si="1"/>
        <v>18</v>
      </c>
      <c r="G4" s="3">
        <f>C4*A4-SUM($G$2:G3)</f>
        <v>2096640</v>
      </c>
      <c r="H4" s="3">
        <f t="shared" ref="H4:H21" si="5">D4-D3*1.02</f>
        <v>2021760</v>
      </c>
      <c r="I4" s="3">
        <f t="shared" ref="I4:I21" si="6">H4-C4</f>
        <v>74880</v>
      </c>
    </row>
    <row r="5" spans="1:9">
      <c r="A5">
        <v>4</v>
      </c>
      <c r="B5" s="3">
        <f t="shared" si="4"/>
        <v>24297062.400000002</v>
      </c>
      <c r="C5" s="3">
        <f t="shared" si="2"/>
        <v>2024755.2000000002</v>
      </c>
      <c r="D5" s="3">
        <f t="shared" si="3"/>
        <v>8099020.8000000007</v>
      </c>
      <c r="E5" s="3">
        <f t="shared" si="0"/>
        <v>2779554.9948678836</v>
      </c>
      <c r="F5">
        <f t="shared" si="1"/>
        <v>17</v>
      </c>
      <c r="G5" s="3">
        <f>C5*A5-SUM($G$2:G4)</f>
        <v>2258380.8000000007</v>
      </c>
      <c r="H5" s="3">
        <f t="shared" si="5"/>
        <v>2141568.0000000009</v>
      </c>
      <c r="I5" s="3">
        <f t="shared" si="6"/>
        <v>116812.80000000075</v>
      </c>
    </row>
    <row r="6" spans="1:9">
      <c r="A6">
        <v>5</v>
      </c>
      <c r="B6" s="3">
        <f t="shared" si="4"/>
        <v>25268944.896000002</v>
      </c>
      <c r="C6" s="3">
        <f t="shared" si="2"/>
        <v>2105745.4080000003</v>
      </c>
      <c r="D6" s="3">
        <f t="shared" si="3"/>
        <v>10528727.040000001</v>
      </c>
      <c r="E6" s="3">
        <f t="shared" si="0"/>
        <v>2834056.0731986258</v>
      </c>
      <c r="F6">
        <f t="shared" si="1"/>
        <v>16</v>
      </c>
      <c r="G6" s="3">
        <f>C6*A6-SUM($G$2:G5)</f>
        <v>2429706.2400000002</v>
      </c>
      <c r="H6" s="3">
        <f t="shared" si="5"/>
        <v>2267725.824</v>
      </c>
      <c r="I6" s="3">
        <f t="shared" si="6"/>
        <v>161980.41599999974</v>
      </c>
    </row>
    <row r="7" spans="1:9">
      <c r="A7">
        <v>6</v>
      </c>
      <c r="B7" s="3">
        <f t="shared" si="4"/>
        <v>26279702.691840004</v>
      </c>
      <c r="C7" s="3">
        <f t="shared" si="2"/>
        <v>2189975.2243200005</v>
      </c>
      <c r="D7" s="3">
        <f t="shared" si="3"/>
        <v>13139851.345920004</v>
      </c>
      <c r="E7" s="3">
        <f t="shared" si="0"/>
        <v>2889625.8001240902</v>
      </c>
      <c r="F7">
        <f t="shared" si="1"/>
        <v>15</v>
      </c>
      <c r="G7" s="3">
        <f>C7*A7-SUM($G$2:G6)</f>
        <v>2611124.305920003</v>
      </c>
      <c r="H7" s="3">
        <f t="shared" si="5"/>
        <v>2400549.7651200034</v>
      </c>
      <c r="I7" s="3">
        <f t="shared" si="6"/>
        <v>210574.54080000287</v>
      </c>
    </row>
    <row r="8" spans="1:9">
      <c r="A8">
        <v>7</v>
      </c>
      <c r="B8" s="3">
        <f t="shared" si="4"/>
        <v>27330890.799513604</v>
      </c>
      <c r="C8" s="3">
        <f t="shared" si="2"/>
        <v>2277574.2332928004</v>
      </c>
      <c r="D8" s="3">
        <f t="shared" si="3"/>
        <v>15943019.633049604</v>
      </c>
      <c r="E8" s="3">
        <f t="shared" si="0"/>
        <v>2946285.1295382874</v>
      </c>
      <c r="F8">
        <f t="shared" si="1"/>
        <v>14</v>
      </c>
      <c r="G8" s="3">
        <f>C8*A8-SUM($G$2:G7)</f>
        <v>2803168.2871295996</v>
      </c>
      <c r="H8" s="3">
        <f t="shared" si="5"/>
        <v>2540371.2602111995</v>
      </c>
      <c r="I8" s="3">
        <f t="shared" si="6"/>
        <v>262797.02691839915</v>
      </c>
    </row>
    <row r="9" spans="1:9">
      <c r="A9">
        <v>8</v>
      </c>
      <c r="B9" s="3">
        <f t="shared" si="4"/>
        <v>28424126.43149415</v>
      </c>
      <c r="C9" s="3">
        <f t="shared" si="2"/>
        <v>2368677.2026245124</v>
      </c>
      <c r="D9" s="3">
        <f t="shared" si="3"/>
        <v>18949417.620996099</v>
      </c>
      <c r="E9" s="3">
        <f t="shared" si="0"/>
        <v>3004055.4261959014</v>
      </c>
      <c r="F9">
        <f t="shared" si="1"/>
        <v>13</v>
      </c>
      <c r="G9" s="3">
        <f>C9*A9-SUM($G$2:G8)</f>
        <v>3006397.9879464954</v>
      </c>
      <c r="H9" s="3">
        <f t="shared" si="5"/>
        <v>2687537.5952855032</v>
      </c>
      <c r="I9" s="3">
        <f t="shared" si="6"/>
        <v>318860.39266099082</v>
      </c>
    </row>
    <row r="10" spans="1:9">
      <c r="A10">
        <v>9</v>
      </c>
      <c r="B10" s="3">
        <f t="shared" si="4"/>
        <v>29561091.488753919</v>
      </c>
      <c r="C10" s="3">
        <f t="shared" si="2"/>
        <v>2463424.2907294934</v>
      </c>
      <c r="D10" s="3">
        <f t="shared" si="3"/>
        <v>22170818.61656544</v>
      </c>
      <c r="E10" s="3">
        <f t="shared" si="0"/>
        <v>3062958.4737683702</v>
      </c>
      <c r="F10">
        <f t="shared" si="1"/>
        <v>12</v>
      </c>
      <c r="G10" s="3">
        <f>C10*A10-SUM($G$2:G9)</f>
        <v>3221400.9955693409</v>
      </c>
      <c r="H10" s="3">
        <f t="shared" si="5"/>
        <v>2842412.6431494169</v>
      </c>
      <c r="I10" s="3">
        <f t="shared" si="6"/>
        <v>378988.35241992353</v>
      </c>
    </row>
    <row r="11" spans="1:9">
      <c r="A11">
        <v>10</v>
      </c>
      <c r="B11" s="3">
        <f t="shared" si="4"/>
        <v>30743535.148304075</v>
      </c>
      <c r="C11" s="3">
        <f t="shared" si="2"/>
        <v>2561961.2623586729</v>
      </c>
      <c r="D11" s="3">
        <f t="shared" si="3"/>
        <v>25619612.623586729</v>
      </c>
      <c r="E11" s="3">
        <f t="shared" si="0"/>
        <v>3123016.4830579464</v>
      </c>
      <c r="F11">
        <f t="shared" si="1"/>
        <v>11</v>
      </c>
      <c r="G11" s="3">
        <f>C11*A11-SUM($G$2:G10)</f>
        <v>3448794.0070212893</v>
      </c>
      <c r="H11" s="3">
        <f t="shared" si="5"/>
        <v>3005377.6346899793</v>
      </c>
      <c r="I11" s="3">
        <f t="shared" si="6"/>
        <v>443416.37233130634</v>
      </c>
    </row>
    <row r="12" spans="1:9">
      <c r="A12">
        <v>11</v>
      </c>
      <c r="B12" s="3">
        <f t="shared" si="4"/>
        <v>31973276.554236241</v>
      </c>
      <c r="C12" s="3">
        <f t="shared" si="2"/>
        <v>2664439.7128530201</v>
      </c>
      <c r="D12" s="3">
        <f t="shared" si="3"/>
        <v>29308836.841383219</v>
      </c>
      <c r="E12" s="3">
        <f t="shared" si="0"/>
        <v>3184252.1003728081</v>
      </c>
      <c r="F12">
        <f t="shared" si="1"/>
        <v>10</v>
      </c>
      <c r="G12" s="3">
        <f>C12*A12-SUM($G$2:G11)</f>
        <v>3689224.2177964896</v>
      </c>
      <c r="H12" s="3">
        <f t="shared" si="5"/>
        <v>3176831.9653247558</v>
      </c>
      <c r="I12" s="3">
        <f t="shared" si="6"/>
        <v>512392.2524717357</v>
      </c>
    </row>
    <row r="13" spans="1:9">
      <c r="A13">
        <v>12</v>
      </c>
      <c r="B13" s="3">
        <f t="shared" si="4"/>
        <v>33252207.616405692</v>
      </c>
      <c r="C13" s="3">
        <f t="shared" si="2"/>
        <v>2771017.3013671408</v>
      </c>
      <c r="D13" s="3">
        <f t="shared" si="3"/>
        <v>33252207.616405688</v>
      </c>
      <c r="E13" s="3">
        <f t="shared" si="0"/>
        <v>3246688.4160663923</v>
      </c>
      <c r="F13">
        <f t="shared" si="1"/>
        <v>9</v>
      </c>
      <c r="G13" s="3">
        <f>C13*A13-SUM($G$2:G12)</f>
        <v>3943370.7750224695</v>
      </c>
      <c r="H13" s="3">
        <f t="shared" si="5"/>
        <v>3357194.0381948054</v>
      </c>
      <c r="I13" s="3">
        <f t="shared" si="6"/>
        <v>586176.73682766454</v>
      </c>
    </row>
    <row r="14" spans="1:9">
      <c r="A14">
        <v>13</v>
      </c>
      <c r="B14" s="3">
        <f t="shared" si="4"/>
        <v>34582295.921061918</v>
      </c>
      <c r="C14" s="3">
        <f t="shared" si="2"/>
        <v>2881857.9934218265</v>
      </c>
      <c r="D14" s="3">
        <f t="shared" si="3"/>
        <v>37464153.914483741</v>
      </c>
      <c r="E14" s="3">
        <f t="shared" si="0"/>
        <v>3310348.9732441646</v>
      </c>
      <c r="F14">
        <f t="shared" si="1"/>
        <v>8</v>
      </c>
      <c r="G14" s="3">
        <f>C14*A14-SUM($G$2:G13)</f>
        <v>4211946.2980780527</v>
      </c>
      <c r="H14" s="3">
        <f t="shared" si="5"/>
        <v>3546902.1457499415</v>
      </c>
      <c r="I14" s="3">
        <f t="shared" si="6"/>
        <v>665044.15232811496</v>
      </c>
    </row>
    <row r="15" spans="1:9">
      <c r="A15">
        <v>14</v>
      </c>
      <c r="B15" s="3">
        <f t="shared" si="4"/>
        <v>35965587.757904395</v>
      </c>
      <c r="C15" s="3">
        <f t="shared" si="2"/>
        <v>2997132.3131586998</v>
      </c>
      <c r="D15" s="3">
        <f t="shared" si="3"/>
        <v>41959852.3842218</v>
      </c>
      <c r="E15" s="3">
        <f t="shared" si="0"/>
        <v>3375257.77664111</v>
      </c>
      <c r="F15">
        <f t="shared" si="1"/>
        <v>7</v>
      </c>
      <c r="G15" s="3">
        <f>C15*A15-SUM($G$2:G14)</f>
        <v>4495698.4697380587</v>
      </c>
      <c r="H15" s="3">
        <f t="shared" si="5"/>
        <v>3746415.391448386</v>
      </c>
      <c r="I15" s="3">
        <f t="shared" si="6"/>
        <v>749283.07828968624</v>
      </c>
    </row>
    <row r="16" spans="1:9">
      <c r="A16">
        <v>15</v>
      </c>
      <c r="B16" s="3">
        <f t="shared" si="4"/>
        <v>37404211.268220574</v>
      </c>
      <c r="C16" s="3">
        <f t="shared" si="2"/>
        <v>3117017.6056850478</v>
      </c>
      <c r="D16" s="3">
        <f t="shared" si="3"/>
        <v>46755264.085275717</v>
      </c>
      <c r="E16" s="3">
        <f t="shared" si="0"/>
        <v>3441439.3016732885</v>
      </c>
      <c r="F16">
        <f t="shared" si="1"/>
        <v>6</v>
      </c>
      <c r="G16" s="3">
        <f>C16*A16-SUM($G$2:G15)</f>
        <v>4795411.7010539174</v>
      </c>
      <c r="H16" s="3">
        <f t="shared" si="5"/>
        <v>3956214.6533694789</v>
      </c>
      <c r="I16" s="3">
        <f t="shared" si="6"/>
        <v>839197.04768443108</v>
      </c>
    </row>
    <row r="17" spans="1:9">
      <c r="A17">
        <v>16</v>
      </c>
      <c r="B17" s="3">
        <f t="shared" si="4"/>
        <v>38900379.7189494</v>
      </c>
      <c r="C17" s="3">
        <f t="shared" si="2"/>
        <v>3241698.3099124501</v>
      </c>
      <c r="D17" s="3">
        <f t="shared" si="3"/>
        <v>51867172.958599202</v>
      </c>
      <c r="E17" s="3">
        <f t="shared" si="0"/>
        <v>3508918.5036668829</v>
      </c>
      <c r="F17">
        <f t="shared" si="1"/>
        <v>5</v>
      </c>
      <c r="G17" s="3">
        <f>C17*A17-SUM($G$2:G16)</f>
        <v>5111908.8733234853</v>
      </c>
      <c r="H17" s="3">
        <f t="shared" si="5"/>
        <v>4176803.5916179717</v>
      </c>
      <c r="I17" s="3">
        <f t="shared" si="6"/>
        <v>935105.28170552151</v>
      </c>
    </row>
    <row r="18" spans="1:9">
      <c r="A18">
        <v>17</v>
      </c>
      <c r="B18" s="3">
        <f t="shared" si="4"/>
        <v>40456394.907707378</v>
      </c>
      <c r="C18" s="3">
        <f t="shared" si="2"/>
        <v>3371366.2423089482</v>
      </c>
      <c r="D18" s="3">
        <f t="shared" si="3"/>
        <v>57313226.119252115</v>
      </c>
      <c r="E18" s="3">
        <f t="shared" si="0"/>
        <v>3577720.8272681939</v>
      </c>
      <c r="F18">
        <f t="shared" si="1"/>
        <v>4</v>
      </c>
      <c r="G18" s="3">
        <f>C18*A18-SUM($G$2:G17)</f>
        <v>5446053.1606529132</v>
      </c>
      <c r="H18" s="3">
        <f t="shared" si="5"/>
        <v>4408709.7014809251</v>
      </c>
      <c r="I18" s="3">
        <f t="shared" si="6"/>
        <v>1037343.4591719769</v>
      </c>
    </row>
    <row r="19" spans="1:9">
      <c r="A19">
        <v>18</v>
      </c>
      <c r="B19" s="3">
        <f t="shared" si="4"/>
        <v>42074650.704015672</v>
      </c>
      <c r="C19" s="3">
        <f t="shared" si="2"/>
        <v>3506220.8920013062</v>
      </c>
      <c r="D19" s="3">
        <f t="shared" si="3"/>
        <v>63111976.056023508</v>
      </c>
      <c r="E19" s="3">
        <f t="shared" si="0"/>
        <v>3647872.2160381591</v>
      </c>
      <c r="F19">
        <f t="shared" si="1"/>
        <v>3</v>
      </c>
      <c r="G19" s="3">
        <f>C19*A19-SUM($G$2:G18)</f>
        <v>5798749.9367713928</v>
      </c>
      <c r="H19" s="3">
        <f t="shared" si="5"/>
        <v>4652485.4143863469</v>
      </c>
      <c r="I19" s="3">
        <f t="shared" si="6"/>
        <v>1146264.5223850408</v>
      </c>
    </row>
    <row r="20" spans="1:9">
      <c r="A20">
        <v>19</v>
      </c>
      <c r="B20" s="3">
        <f t="shared" si="4"/>
        <v>43757636.732176304</v>
      </c>
      <c r="C20" s="3">
        <f t="shared" si="2"/>
        <v>3646469.7276813588</v>
      </c>
      <c r="D20" s="3">
        <f t="shared" si="3"/>
        <v>69282924.825945824</v>
      </c>
      <c r="E20" s="3">
        <f t="shared" si="0"/>
        <v>3719399.1222349862</v>
      </c>
      <c r="F20">
        <f t="shared" si="1"/>
        <v>2</v>
      </c>
      <c r="G20" s="3">
        <f>C20*A20-SUM($G$2:G19)</f>
        <v>6170948.7699223161</v>
      </c>
      <c r="H20" s="3">
        <f t="shared" si="5"/>
        <v>4908709.2488018423</v>
      </c>
      <c r="I20" s="3">
        <f t="shared" si="6"/>
        <v>1262239.5211204835</v>
      </c>
    </row>
    <row r="21" spans="1:9">
      <c r="A21">
        <v>20</v>
      </c>
      <c r="B21" s="3">
        <f t="shared" si="4"/>
        <v>45507942.201463357</v>
      </c>
      <c r="C21" s="3">
        <f t="shared" si="2"/>
        <v>3792328.5167886131</v>
      </c>
      <c r="D21" s="3">
        <f t="shared" si="3"/>
        <v>75846570.335772261</v>
      </c>
      <c r="E21" s="3">
        <f>C21</f>
        <v>3792328.5167886131</v>
      </c>
      <c r="F21">
        <f t="shared" si="1"/>
        <v>1</v>
      </c>
      <c r="G21" s="3">
        <f>C21*A21-SUM($G$2:G20)</f>
        <v>6563645.5098264366</v>
      </c>
      <c r="H21" s="3">
        <f t="shared" si="5"/>
        <v>5177987.0133075118</v>
      </c>
      <c r="I21" s="3">
        <f t="shared" si="6"/>
        <v>1385658.4965188988</v>
      </c>
    </row>
    <row r="22" spans="1:9">
      <c r="A22" t="s">
        <v>11</v>
      </c>
      <c r="B22" s="3"/>
      <c r="C22" s="3">
        <f>SUM(C2:C21)</f>
        <v>53600541.436503902</v>
      </c>
      <c r="D22" s="3"/>
      <c r="E22" s="2">
        <f>SUM(E2:E21)</f>
        <v>63465817.234955862</v>
      </c>
      <c r="G22" s="3">
        <f>SUM(G2:G21)</f>
        <v>75846570.335772261</v>
      </c>
      <c r="H22" s="3">
        <f>SUM(H2:H21)</f>
        <v>64723555.886138067</v>
      </c>
      <c r="I22" s="3">
        <f>SUM(I2:I21)</f>
        <v>11123014.449634176</v>
      </c>
    </row>
    <row r="23" spans="1:9">
      <c r="B23" s="2"/>
      <c r="C23" s="2"/>
      <c r="D23" s="2"/>
      <c r="E23" s="2"/>
      <c r="G23" s="2"/>
      <c r="H23" s="2"/>
      <c r="I23" s="2"/>
    </row>
    <row r="24" spans="1:9">
      <c r="A24" s="1" t="s">
        <v>9</v>
      </c>
      <c r="B24" s="2">
        <f>B21/12*20</f>
        <v>75846570.335772261</v>
      </c>
      <c r="C24" s="2"/>
      <c r="D24" s="2" t="s">
        <v>8</v>
      </c>
      <c r="E24" s="2">
        <f>E22</f>
        <v>63465817.234955862</v>
      </c>
      <c r="G24" s="1" t="s">
        <v>10</v>
      </c>
      <c r="H24" s="2">
        <f>B24-E22</f>
        <v>12380753.100816399</v>
      </c>
    </row>
    <row r="25" spans="1:9">
      <c r="B25" s="2"/>
      <c r="C25" s="2"/>
      <c r="D25" s="2"/>
    </row>
    <row r="26" spans="1:9">
      <c r="B26" s="2"/>
      <c r="C26" s="2"/>
      <c r="D26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E25" sqref="E25"/>
    </sheetView>
  </sheetViews>
  <sheetFormatPr defaultRowHeight="16.5"/>
  <cols>
    <col min="2" max="2" width="11.375" customWidth="1"/>
    <col min="3" max="3" width="11.75" customWidth="1"/>
    <col min="4" max="4" width="13.375" customWidth="1"/>
    <col min="5" max="5" width="11.75" customWidth="1"/>
    <col min="7" max="7" width="12.75" customWidth="1"/>
    <col min="8" max="8" width="13.25" customWidth="1"/>
    <col min="9" max="9" width="12.375" customWidth="1"/>
  </cols>
  <sheetData>
    <row r="1" spans="1:9">
      <c r="A1" t="s">
        <v>4</v>
      </c>
      <c r="B1" t="s">
        <v>0</v>
      </c>
      <c r="C1" t="s">
        <v>1</v>
      </c>
      <c r="D1" s="1" t="s">
        <v>5</v>
      </c>
      <c r="E1" s="1" t="s">
        <v>2</v>
      </c>
      <c r="G1" s="1" t="s">
        <v>3</v>
      </c>
      <c r="H1" s="1" t="s">
        <v>6</v>
      </c>
      <c r="I1" s="1" t="s">
        <v>7</v>
      </c>
    </row>
    <row r="2" spans="1:9">
      <c r="A2">
        <v>1</v>
      </c>
      <c r="B2" s="3">
        <v>21600000</v>
      </c>
      <c r="C2" s="3">
        <f>B2/12</f>
        <v>1800000</v>
      </c>
      <c r="D2" s="3">
        <f>A2*C2</f>
        <v>1800000</v>
      </c>
      <c r="E2" s="3">
        <f t="shared" ref="E2:E20" si="0">C2*(1.02^F3)</f>
        <v>2622260.1105500367</v>
      </c>
      <c r="F2">
        <f t="shared" ref="F2:F21" si="1">21-A2</f>
        <v>20</v>
      </c>
      <c r="G2" s="3">
        <f>C2</f>
        <v>1800000</v>
      </c>
      <c r="H2" s="3">
        <v>1800000</v>
      </c>
      <c r="I2" s="3">
        <f>G2-C2</f>
        <v>0</v>
      </c>
    </row>
    <row r="3" spans="1:9">
      <c r="A3">
        <v>2</v>
      </c>
      <c r="B3" s="3">
        <f>B2*1.03</f>
        <v>22248000</v>
      </c>
      <c r="C3" s="3">
        <f t="shared" ref="C3:C21" si="2">B3/12</f>
        <v>1854000</v>
      </c>
      <c r="D3" s="3">
        <f t="shared" ref="D3:D21" si="3">A3*C3</f>
        <v>3708000</v>
      </c>
      <c r="E3" s="3">
        <f t="shared" si="0"/>
        <v>2647968.5430064094</v>
      </c>
      <c r="F3">
        <f t="shared" si="1"/>
        <v>19</v>
      </c>
      <c r="G3" s="3">
        <f>C3*A3-$G$2</f>
        <v>1908000</v>
      </c>
      <c r="H3" s="3">
        <f>D3-D2*1.02</f>
        <v>1872000</v>
      </c>
      <c r="I3" s="3">
        <f>H3-C3</f>
        <v>18000</v>
      </c>
    </row>
    <row r="4" spans="1:9">
      <c r="A4">
        <v>3</v>
      </c>
      <c r="B4" s="3">
        <f t="shared" ref="B4:B21" si="4">B3*1.03</f>
        <v>22915440</v>
      </c>
      <c r="C4" s="3">
        <f t="shared" si="2"/>
        <v>1909620</v>
      </c>
      <c r="D4" s="3">
        <f t="shared" si="3"/>
        <v>5728860</v>
      </c>
      <c r="E4" s="3">
        <f t="shared" si="0"/>
        <v>2673929.0189182376</v>
      </c>
      <c r="F4">
        <f t="shared" si="1"/>
        <v>18</v>
      </c>
      <c r="G4" s="3">
        <f>C4*A4-SUM($G$2:G3)</f>
        <v>2020860</v>
      </c>
      <c r="H4" s="3">
        <f t="shared" ref="H4:H21" si="5">D4-D3*1.02</f>
        <v>1946700</v>
      </c>
      <c r="I4" s="3">
        <f t="shared" ref="I4:I21" si="6">H4-C4</f>
        <v>37080</v>
      </c>
    </row>
    <row r="5" spans="1:9">
      <c r="A5">
        <v>4</v>
      </c>
      <c r="B5" s="3">
        <f t="shared" si="4"/>
        <v>23602903.199999999</v>
      </c>
      <c r="C5" s="3">
        <f t="shared" si="2"/>
        <v>1966908.5999999999</v>
      </c>
      <c r="D5" s="3">
        <f t="shared" si="3"/>
        <v>7867634.3999999994</v>
      </c>
      <c r="E5" s="3">
        <f t="shared" si="0"/>
        <v>2700144.0092997886</v>
      </c>
      <c r="F5">
        <f t="shared" si="1"/>
        <v>17</v>
      </c>
      <c r="G5" s="3">
        <f>C5*A5-SUM($G$2:G4)</f>
        <v>2138774.3999999994</v>
      </c>
      <c r="H5" s="3">
        <f t="shared" si="5"/>
        <v>2024197.1999999993</v>
      </c>
      <c r="I5" s="3">
        <f t="shared" si="6"/>
        <v>57288.599999999395</v>
      </c>
    </row>
    <row r="6" spans="1:9">
      <c r="A6">
        <v>5</v>
      </c>
      <c r="B6" s="3">
        <f t="shared" si="4"/>
        <v>24310990.296</v>
      </c>
      <c r="C6" s="3">
        <f t="shared" si="2"/>
        <v>2025915.858</v>
      </c>
      <c r="D6" s="3">
        <f t="shared" si="3"/>
        <v>10129579.289999999</v>
      </c>
      <c r="E6" s="3">
        <f t="shared" si="0"/>
        <v>2726616.0093909623</v>
      </c>
      <c r="F6">
        <f t="shared" si="1"/>
        <v>16</v>
      </c>
      <c r="G6" s="3">
        <f>C6*A6-SUM($G$2:G5)</f>
        <v>2261944.8899999997</v>
      </c>
      <c r="H6" s="3">
        <f t="shared" si="5"/>
        <v>2104592.2019999996</v>
      </c>
      <c r="I6" s="3">
        <f t="shared" si="6"/>
        <v>78676.343999999575</v>
      </c>
    </row>
    <row r="7" spans="1:9">
      <c r="A7">
        <v>6</v>
      </c>
      <c r="B7" s="3">
        <f t="shared" si="4"/>
        <v>25040320.00488</v>
      </c>
      <c r="C7" s="3">
        <f t="shared" si="2"/>
        <v>2086693.3337399999</v>
      </c>
      <c r="D7" s="3">
        <f t="shared" si="3"/>
        <v>12520160.00244</v>
      </c>
      <c r="E7" s="3">
        <f t="shared" si="0"/>
        <v>2753347.5388947963</v>
      </c>
      <c r="F7">
        <f t="shared" si="1"/>
        <v>15</v>
      </c>
      <c r="G7" s="3">
        <f>C7*A7-SUM($G$2:G6)</f>
        <v>2390580.7124400008</v>
      </c>
      <c r="H7" s="3">
        <f t="shared" si="5"/>
        <v>2187989.1266400013</v>
      </c>
      <c r="I7" s="3">
        <f t="shared" si="6"/>
        <v>101295.7929000014</v>
      </c>
    </row>
    <row r="8" spans="1:9">
      <c r="A8">
        <v>7</v>
      </c>
      <c r="B8" s="3">
        <f t="shared" si="4"/>
        <v>25791529.605026402</v>
      </c>
      <c r="C8" s="3">
        <f t="shared" si="2"/>
        <v>2149294.1337522003</v>
      </c>
      <c r="D8" s="3">
        <f t="shared" si="3"/>
        <v>15045058.936265402</v>
      </c>
      <c r="E8" s="3">
        <f t="shared" si="0"/>
        <v>2780341.1422172943</v>
      </c>
      <c r="F8">
        <f t="shared" si="1"/>
        <v>14</v>
      </c>
      <c r="G8" s="3">
        <f>C8*A8-SUM($G$2:G7)</f>
        <v>2524898.9338254016</v>
      </c>
      <c r="H8" s="3">
        <f t="shared" si="5"/>
        <v>2274495.733776601</v>
      </c>
      <c r="I8" s="3">
        <f t="shared" si="6"/>
        <v>125201.60002440074</v>
      </c>
    </row>
    <row r="9" spans="1:9">
      <c r="A9">
        <v>8</v>
      </c>
      <c r="B9" s="3">
        <f t="shared" si="4"/>
        <v>26565275.493177194</v>
      </c>
      <c r="C9" s="3">
        <f t="shared" si="2"/>
        <v>2213772.9577647662</v>
      </c>
      <c r="D9" s="3">
        <f t="shared" si="3"/>
        <v>17710183.662118129</v>
      </c>
      <c r="E9" s="3">
        <f t="shared" si="0"/>
        <v>2807599.3887096206</v>
      </c>
      <c r="F9">
        <f t="shared" si="1"/>
        <v>13</v>
      </c>
      <c r="G9" s="3">
        <f>C9*A9-SUM($G$2:G8)</f>
        <v>2665124.7258527279</v>
      </c>
      <c r="H9" s="3">
        <f t="shared" si="5"/>
        <v>2364223.5471274201</v>
      </c>
      <c r="I9" s="3">
        <f t="shared" si="6"/>
        <v>150450.5893626539</v>
      </c>
    </row>
    <row r="10" spans="1:9">
      <c r="A10">
        <v>9</v>
      </c>
      <c r="B10" s="3">
        <f t="shared" si="4"/>
        <v>27362233.757972512</v>
      </c>
      <c r="C10" s="3">
        <f t="shared" si="2"/>
        <v>2280186.1464977092</v>
      </c>
      <c r="D10" s="3">
        <f t="shared" si="3"/>
        <v>20521675.318479382</v>
      </c>
      <c r="E10" s="3">
        <f t="shared" si="0"/>
        <v>2835124.8729126561</v>
      </c>
      <c r="F10">
        <f t="shared" si="1"/>
        <v>12</v>
      </c>
      <c r="G10" s="3">
        <f>C10*A10-SUM($G$2:G9)</f>
        <v>2811491.6563612521</v>
      </c>
      <c r="H10" s="3">
        <f t="shared" si="5"/>
        <v>2457287.983118888</v>
      </c>
      <c r="I10" s="3">
        <f t="shared" si="6"/>
        <v>177101.83662117878</v>
      </c>
    </row>
    <row r="11" spans="1:9">
      <c r="A11">
        <v>10</v>
      </c>
      <c r="B11" s="3">
        <f t="shared" si="4"/>
        <v>28183100.77071169</v>
      </c>
      <c r="C11" s="3">
        <f t="shared" si="2"/>
        <v>2348591.730892641</v>
      </c>
      <c r="D11" s="3">
        <f t="shared" si="3"/>
        <v>23485917.308926411</v>
      </c>
      <c r="E11" s="3">
        <f t="shared" si="0"/>
        <v>2862920.2148039574</v>
      </c>
      <c r="F11">
        <f t="shared" si="1"/>
        <v>11</v>
      </c>
      <c r="G11" s="3">
        <f>C11*A11-SUM($G$2:G10)</f>
        <v>2964241.9904470295</v>
      </c>
      <c r="H11" s="3">
        <f t="shared" si="5"/>
        <v>2553808.4840774424</v>
      </c>
      <c r="I11" s="3">
        <f t="shared" si="6"/>
        <v>205216.75318480143</v>
      </c>
    </row>
    <row r="12" spans="1:9">
      <c r="A12">
        <v>11</v>
      </c>
      <c r="B12" s="3">
        <f t="shared" si="4"/>
        <v>29028593.793833043</v>
      </c>
      <c r="C12" s="3">
        <f t="shared" si="2"/>
        <v>2419049.4828194203</v>
      </c>
      <c r="D12" s="3">
        <f t="shared" si="3"/>
        <v>26609544.311013624</v>
      </c>
      <c r="E12" s="3">
        <f t="shared" si="0"/>
        <v>2890988.0600471334</v>
      </c>
      <c r="F12">
        <f t="shared" si="1"/>
        <v>10</v>
      </c>
      <c r="G12" s="3">
        <f>C12*A12-SUM($G$2:G11)</f>
        <v>3123627.0020872131</v>
      </c>
      <c r="H12" s="3">
        <f t="shared" si="5"/>
        <v>2653908.6559086852</v>
      </c>
      <c r="I12" s="3">
        <f t="shared" si="6"/>
        <v>234859.17308926489</v>
      </c>
    </row>
    <row r="13" spans="1:9">
      <c r="A13">
        <v>12</v>
      </c>
      <c r="B13" s="3">
        <f t="shared" si="4"/>
        <v>29899451.607648034</v>
      </c>
      <c r="C13" s="3">
        <f t="shared" si="2"/>
        <v>2491620.967304003</v>
      </c>
      <c r="D13" s="3">
        <f t="shared" si="3"/>
        <v>29899451.607648037</v>
      </c>
      <c r="E13" s="3">
        <f t="shared" si="0"/>
        <v>2919331.0802436741</v>
      </c>
      <c r="F13">
        <f t="shared" si="1"/>
        <v>9</v>
      </c>
      <c r="G13" s="3">
        <f>C13*A13-SUM($G$2:G12)</f>
        <v>3289907.2966344133</v>
      </c>
      <c r="H13" s="3">
        <f t="shared" si="5"/>
        <v>2757716.4104141407</v>
      </c>
      <c r="I13" s="3">
        <f t="shared" si="6"/>
        <v>266095.44311013771</v>
      </c>
    </row>
    <row r="14" spans="1:9">
      <c r="A14">
        <v>13</v>
      </c>
      <c r="B14" s="3">
        <f t="shared" si="4"/>
        <v>30796435.155877475</v>
      </c>
      <c r="C14" s="3">
        <f t="shared" si="2"/>
        <v>2566369.5963231227</v>
      </c>
      <c r="D14" s="3">
        <f t="shared" si="3"/>
        <v>33362804.752200596</v>
      </c>
      <c r="E14" s="3">
        <f t="shared" si="0"/>
        <v>2947951.9731872389</v>
      </c>
      <c r="F14">
        <f t="shared" si="1"/>
        <v>8</v>
      </c>
      <c r="G14" s="3">
        <f>C14*A14-SUM($G$2:G13)</f>
        <v>3463353.1445525587</v>
      </c>
      <c r="H14" s="3">
        <f t="shared" si="5"/>
        <v>2865364.1123995967</v>
      </c>
      <c r="I14" s="3">
        <f t="shared" si="6"/>
        <v>298994.51607647398</v>
      </c>
    </row>
    <row r="15" spans="1:9">
      <c r="A15">
        <v>14</v>
      </c>
      <c r="B15" s="3">
        <f t="shared" si="4"/>
        <v>31720328.210553799</v>
      </c>
      <c r="C15" s="3">
        <f t="shared" si="2"/>
        <v>2643360.6842128164</v>
      </c>
      <c r="D15" s="3">
        <f t="shared" si="3"/>
        <v>37007049.578979433</v>
      </c>
      <c r="E15" s="3">
        <f t="shared" si="0"/>
        <v>2976853.4631204479</v>
      </c>
      <c r="F15">
        <f t="shared" si="1"/>
        <v>7</v>
      </c>
      <c r="G15" s="3">
        <f>C15*A15-SUM($G$2:G14)</f>
        <v>3644244.8267788365</v>
      </c>
      <c r="H15" s="3">
        <f t="shared" si="5"/>
        <v>2976988.7317348272</v>
      </c>
      <c r="I15" s="3">
        <f t="shared" si="6"/>
        <v>333628.04752201075</v>
      </c>
    </row>
    <row r="16" spans="1:9">
      <c r="A16">
        <v>15</v>
      </c>
      <c r="B16" s="3">
        <f t="shared" si="4"/>
        <v>32671938.056870412</v>
      </c>
      <c r="C16" s="3">
        <f t="shared" si="2"/>
        <v>2722661.5047392012</v>
      </c>
      <c r="D16" s="3">
        <f t="shared" si="3"/>
        <v>40839922.571088016</v>
      </c>
      <c r="E16" s="3">
        <f t="shared" si="0"/>
        <v>3006038.3009941778</v>
      </c>
      <c r="F16">
        <f t="shared" si="1"/>
        <v>6</v>
      </c>
      <c r="G16" s="3">
        <f>C16*A16-SUM($G$2:G15)</f>
        <v>3832872.9921085835</v>
      </c>
      <c r="H16" s="3">
        <f t="shared" si="5"/>
        <v>3092732.0005289912</v>
      </c>
      <c r="I16" s="3">
        <f t="shared" si="6"/>
        <v>370070.49578979006</v>
      </c>
    </row>
    <row r="17" spans="1:9">
      <c r="A17">
        <v>16</v>
      </c>
      <c r="B17" s="3">
        <f t="shared" si="4"/>
        <v>33652096.198576525</v>
      </c>
      <c r="C17" s="3">
        <f t="shared" si="2"/>
        <v>2804341.3498813771</v>
      </c>
      <c r="D17" s="3">
        <f t="shared" si="3"/>
        <v>44869461.598102033</v>
      </c>
      <c r="E17" s="3">
        <f t="shared" si="0"/>
        <v>3035509.2647294146</v>
      </c>
      <c r="F17">
        <f t="shared" si="1"/>
        <v>5</v>
      </c>
      <c r="G17" s="3">
        <f>C17*A17-SUM($G$2:G16)</f>
        <v>4029539.0270140171</v>
      </c>
      <c r="H17" s="3">
        <f t="shared" si="5"/>
        <v>3212740.5755922571</v>
      </c>
      <c r="I17" s="3">
        <f t="shared" si="6"/>
        <v>408399.22571088001</v>
      </c>
    </row>
    <row r="18" spans="1:9">
      <c r="A18">
        <v>17</v>
      </c>
      <c r="B18" s="3">
        <f t="shared" si="4"/>
        <v>34661659.084533818</v>
      </c>
      <c r="C18" s="3">
        <f t="shared" si="2"/>
        <v>2888471.5903778183</v>
      </c>
      <c r="D18" s="3">
        <f t="shared" si="3"/>
        <v>49104017.036422908</v>
      </c>
      <c r="E18" s="3">
        <f t="shared" si="0"/>
        <v>3065269.1594816637</v>
      </c>
      <c r="F18">
        <f t="shared" si="1"/>
        <v>4</v>
      </c>
      <c r="G18" s="3">
        <f>C18*A18-SUM($G$2:G17)</f>
        <v>4234555.4383208752</v>
      </c>
      <c r="H18" s="3">
        <f t="shared" si="5"/>
        <v>3337166.2063588351</v>
      </c>
      <c r="I18" s="3">
        <f t="shared" si="6"/>
        <v>448694.61598101677</v>
      </c>
    </row>
    <row r="19" spans="1:9">
      <c r="A19">
        <v>18</v>
      </c>
      <c r="B19" s="3">
        <f t="shared" si="4"/>
        <v>35701508.857069835</v>
      </c>
      <c r="C19" s="3">
        <f t="shared" si="2"/>
        <v>2975125.7380891531</v>
      </c>
      <c r="D19" s="3">
        <f t="shared" si="3"/>
        <v>53552263.285604753</v>
      </c>
      <c r="E19" s="3">
        <f t="shared" si="0"/>
        <v>3095320.817907955</v>
      </c>
      <c r="F19">
        <f t="shared" si="1"/>
        <v>3</v>
      </c>
      <c r="G19" s="3">
        <f>C19*A19-SUM($G$2:G18)</f>
        <v>4448246.2491818443</v>
      </c>
      <c r="H19" s="3">
        <f t="shared" si="5"/>
        <v>3466165.9084533826</v>
      </c>
      <c r="I19" s="3">
        <f t="shared" si="6"/>
        <v>491040.17036422947</v>
      </c>
    </row>
    <row r="20" spans="1:9">
      <c r="A20">
        <v>19</v>
      </c>
      <c r="B20" s="3">
        <f t="shared" si="4"/>
        <v>36772554.122781932</v>
      </c>
      <c r="C20" s="3">
        <f t="shared" si="2"/>
        <v>3064379.5102318279</v>
      </c>
      <c r="D20" s="3">
        <f t="shared" si="3"/>
        <v>58223210.694404729</v>
      </c>
      <c r="E20" s="3">
        <f t="shared" si="0"/>
        <v>3125667.1004364644</v>
      </c>
      <c r="F20">
        <f t="shared" si="1"/>
        <v>2</v>
      </c>
      <c r="G20" s="3">
        <f>C20*A20-SUM($G$2:G19)</f>
        <v>4670947.4087999761</v>
      </c>
      <c r="H20" s="3">
        <f t="shared" si="5"/>
        <v>3599902.1430878788</v>
      </c>
      <c r="I20" s="3">
        <f t="shared" si="6"/>
        <v>535522.63285605097</v>
      </c>
    </row>
    <row r="21" spans="1:9">
      <c r="A21">
        <v>20</v>
      </c>
      <c r="B21" s="3">
        <f t="shared" si="4"/>
        <v>37875730.746465392</v>
      </c>
      <c r="C21" s="3">
        <f t="shared" si="2"/>
        <v>3156310.8955387827</v>
      </c>
      <c r="D21" s="3">
        <f t="shared" si="3"/>
        <v>63126217.910775654</v>
      </c>
      <c r="E21" s="3">
        <f>C21</f>
        <v>3156310.8955387827</v>
      </c>
      <c r="F21">
        <f t="shared" si="1"/>
        <v>1</v>
      </c>
      <c r="G21" s="3">
        <f>C21*A21-SUM($G$2:G20)</f>
        <v>4903007.2163709253</v>
      </c>
      <c r="H21" s="3">
        <f t="shared" si="5"/>
        <v>3738543.0024828315</v>
      </c>
      <c r="I21" s="3">
        <f t="shared" si="6"/>
        <v>582232.10694404878</v>
      </c>
    </row>
    <row r="22" spans="1:9">
      <c r="A22" t="s">
        <v>11</v>
      </c>
      <c r="B22" s="3"/>
      <c r="C22" s="3">
        <f>SUM(C2:C21)</f>
        <v>48366674.080164835</v>
      </c>
      <c r="D22" s="3"/>
      <c r="E22" s="2">
        <f>SUM(E2:E21)</f>
        <v>57629490.964390717</v>
      </c>
      <c r="G22" s="3">
        <f>SUM(G2:G21)</f>
        <v>63126217.910775654</v>
      </c>
      <c r="H22" s="3">
        <f>SUM(H2:H21)</f>
        <v>53286522.02370178</v>
      </c>
      <c r="I22" s="3">
        <f>SUM(I2:I21)</f>
        <v>4919847.9435369391</v>
      </c>
    </row>
    <row r="23" spans="1:9">
      <c r="B23" s="2"/>
      <c r="C23" s="2"/>
      <c r="D23" s="2"/>
      <c r="E23" s="2"/>
      <c r="G23" s="2"/>
      <c r="H23" s="2"/>
      <c r="I23" s="2"/>
    </row>
    <row r="24" spans="1:9">
      <c r="A24" s="1" t="s">
        <v>9</v>
      </c>
      <c r="B24" s="2">
        <f>B21/12*20</f>
        <v>63126217.910775654</v>
      </c>
      <c r="C24" s="2"/>
      <c r="D24" s="2" t="s">
        <v>8</v>
      </c>
      <c r="E24" s="2">
        <f>E22</f>
        <v>57629490.964390717</v>
      </c>
      <c r="G24" s="1" t="s">
        <v>10</v>
      </c>
      <c r="H24" s="2">
        <f>B24-E22</f>
        <v>5496726.9463849366</v>
      </c>
    </row>
    <row r="25" spans="1:9">
      <c r="B25" s="2"/>
      <c r="C25" s="2"/>
      <c r="D25" s="2"/>
    </row>
    <row r="26" spans="1:9">
      <c r="B26" s="2"/>
      <c r="C26" s="2"/>
      <c r="D26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E25" sqref="E25"/>
    </sheetView>
  </sheetViews>
  <sheetFormatPr defaultRowHeight="16.5"/>
  <cols>
    <col min="2" max="2" width="11.375" customWidth="1"/>
    <col min="3" max="3" width="11.75" customWidth="1"/>
    <col min="4" max="4" width="13.375" customWidth="1"/>
    <col min="5" max="5" width="11.75" customWidth="1"/>
    <col min="7" max="7" width="12.75" customWidth="1"/>
    <col min="8" max="8" width="13.25" customWidth="1"/>
    <col min="9" max="9" width="12.375" customWidth="1"/>
  </cols>
  <sheetData>
    <row r="1" spans="1:9">
      <c r="A1" t="s">
        <v>4</v>
      </c>
      <c r="B1" t="s">
        <v>0</v>
      </c>
      <c r="C1" t="s">
        <v>1</v>
      </c>
      <c r="D1" s="1" t="s">
        <v>5</v>
      </c>
      <c r="E1" s="1" t="s">
        <v>2</v>
      </c>
      <c r="G1" s="1" t="s">
        <v>3</v>
      </c>
      <c r="H1" s="1" t="s">
        <v>6</v>
      </c>
      <c r="I1" s="1" t="s">
        <v>7</v>
      </c>
    </row>
    <row r="2" spans="1:9">
      <c r="A2">
        <v>1</v>
      </c>
      <c r="B2" s="3">
        <v>21600000</v>
      </c>
      <c r="C2" s="3">
        <f>B2/12</f>
        <v>1800000</v>
      </c>
      <c r="D2" s="3">
        <f>A2*C2</f>
        <v>1800000</v>
      </c>
      <c r="E2" s="3">
        <f t="shared" ref="E2:E20" si="0">C2*(1.02^F3)</f>
        <v>2622260.1105500367</v>
      </c>
      <c r="F2">
        <f t="shared" ref="F2:F21" si="1">21-A2</f>
        <v>20</v>
      </c>
      <c r="G2" s="3">
        <f>C2</f>
        <v>1800000</v>
      </c>
      <c r="H2" s="3">
        <v>1800000</v>
      </c>
      <c r="I2" s="3">
        <f>G2-C2</f>
        <v>0</v>
      </c>
    </row>
    <row r="3" spans="1:9">
      <c r="A3">
        <v>2</v>
      </c>
      <c r="B3" s="3">
        <f>B2*1.02</f>
        <v>22032000</v>
      </c>
      <c r="C3" s="3">
        <f t="shared" ref="C3:C21" si="2">B3/12</f>
        <v>1836000</v>
      </c>
      <c r="D3" s="3">
        <f t="shared" ref="D3:D21" si="3">A3*C3</f>
        <v>3672000</v>
      </c>
      <c r="E3" s="3">
        <f t="shared" si="0"/>
        <v>2622260.1105500367</v>
      </c>
      <c r="F3">
        <f t="shared" si="1"/>
        <v>19</v>
      </c>
      <c r="G3" s="3">
        <f>C3*A3-$G$2</f>
        <v>1872000</v>
      </c>
      <c r="H3" s="3">
        <f>D3-D2*1.02</f>
        <v>1836000</v>
      </c>
      <c r="I3" s="3">
        <f>H3-C3</f>
        <v>0</v>
      </c>
    </row>
    <row r="4" spans="1:9">
      <c r="A4">
        <v>3</v>
      </c>
      <c r="B4" s="3">
        <f t="shared" ref="B4:B21" si="4">B3*1.02</f>
        <v>22472640</v>
      </c>
      <c r="C4" s="3">
        <f t="shared" si="2"/>
        <v>1872720</v>
      </c>
      <c r="D4" s="3">
        <f t="shared" si="3"/>
        <v>5618160</v>
      </c>
      <c r="E4" s="3">
        <f t="shared" si="0"/>
        <v>2622260.1105500371</v>
      </c>
      <c r="F4">
        <f t="shared" si="1"/>
        <v>18</v>
      </c>
      <c r="G4" s="3">
        <f>C4*A4-SUM($G$2:G3)</f>
        <v>1946160</v>
      </c>
      <c r="H4" s="3">
        <f t="shared" ref="H4:H21" si="5">D4-D3*1.02</f>
        <v>1872720</v>
      </c>
      <c r="I4" s="3">
        <f t="shared" ref="I4:I21" si="6">H4-C4</f>
        <v>0</v>
      </c>
    </row>
    <row r="5" spans="1:9">
      <c r="A5">
        <v>4</v>
      </c>
      <c r="B5" s="3">
        <f t="shared" si="4"/>
        <v>22922092.800000001</v>
      </c>
      <c r="C5" s="3">
        <f t="shared" si="2"/>
        <v>1910174.4000000001</v>
      </c>
      <c r="D5" s="3">
        <f t="shared" si="3"/>
        <v>7640697.6000000006</v>
      </c>
      <c r="E5" s="3">
        <f t="shared" si="0"/>
        <v>2622260.1105500371</v>
      </c>
      <c r="F5">
        <f t="shared" si="1"/>
        <v>17</v>
      </c>
      <c r="G5" s="3">
        <f>C5*A5-SUM($G$2:G4)</f>
        <v>2022537.6000000006</v>
      </c>
      <c r="H5" s="3">
        <f t="shared" si="5"/>
        <v>1910174.4000000004</v>
      </c>
      <c r="I5" s="3">
        <f t="shared" si="6"/>
        <v>0</v>
      </c>
    </row>
    <row r="6" spans="1:9">
      <c r="A6">
        <v>5</v>
      </c>
      <c r="B6" s="3">
        <f t="shared" si="4"/>
        <v>23380534.655999999</v>
      </c>
      <c r="C6" s="3">
        <f t="shared" si="2"/>
        <v>1948377.888</v>
      </c>
      <c r="D6" s="3">
        <f t="shared" si="3"/>
        <v>9741889.4399999995</v>
      </c>
      <c r="E6" s="3">
        <f t="shared" si="0"/>
        <v>2622260.1105500362</v>
      </c>
      <c r="F6">
        <f t="shared" si="1"/>
        <v>16</v>
      </c>
      <c r="G6" s="3">
        <f>C6*A6-SUM($G$2:G5)</f>
        <v>2101191.8399999989</v>
      </c>
      <c r="H6" s="3">
        <f t="shared" si="5"/>
        <v>1948377.8879999984</v>
      </c>
      <c r="I6" s="3">
        <f t="shared" si="6"/>
        <v>0</v>
      </c>
    </row>
    <row r="7" spans="1:9">
      <c r="A7">
        <v>6</v>
      </c>
      <c r="B7" s="3">
        <f t="shared" si="4"/>
        <v>23848145.349119999</v>
      </c>
      <c r="C7" s="3">
        <f t="shared" si="2"/>
        <v>1987345.4457599998</v>
      </c>
      <c r="D7" s="3">
        <f t="shared" si="3"/>
        <v>11924072.674559999</v>
      </c>
      <c r="E7" s="3">
        <f t="shared" si="0"/>
        <v>2622260.1105500367</v>
      </c>
      <c r="F7">
        <f t="shared" si="1"/>
        <v>15</v>
      </c>
      <c r="G7" s="3">
        <f>C7*A7-SUM($G$2:G6)</f>
        <v>2182183.2345599998</v>
      </c>
      <c r="H7" s="3">
        <f t="shared" si="5"/>
        <v>1987345.4457600005</v>
      </c>
      <c r="I7" s="3">
        <f t="shared" si="6"/>
        <v>0</v>
      </c>
    </row>
    <row r="8" spans="1:9">
      <c r="A8">
        <v>7</v>
      </c>
      <c r="B8" s="3">
        <f t="shared" si="4"/>
        <v>24325108.256102398</v>
      </c>
      <c r="C8" s="3">
        <f t="shared" si="2"/>
        <v>2027092.3546751998</v>
      </c>
      <c r="D8" s="3">
        <f t="shared" si="3"/>
        <v>14189646.482726399</v>
      </c>
      <c r="E8" s="3">
        <f t="shared" si="0"/>
        <v>2622260.1105500367</v>
      </c>
      <c r="F8">
        <f t="shared" si="1"/>
        <v>14</v>
      </c>
      <c r="G8" s="3">
        <f>C8*A8-SUM($G$2:G7)</f>
        <v>2265573.8081663996</v>
      </c>
      <c r="H8" s="3">
        <f t="shared" si="5"/>
        <v>2027092.3546751998</v>
      </c>
      <c r="I8" s="3">
        <f t="shared" si="6"/>
        <v>0</v>
      </c>
    </row>
    <row r="9" spans="1:9">
      <c r="A9">
        <v>8</v>
      </c>
      <c r="B9" s="3">
        <f t="shared" si="4"/>
        <v>24811610.421224445</v>
      </c>
      <c r="C9" s="3">
        <f t="shared" si="2"/>
        <v>2067634.2017687038</v>
      </c>
      <c r="D9" s="3">
        <f t="shared" si="3"/>
        <v>16541073.61414963</v>
      </c>
      <c r="E9" s="3">
        <f t="shared" si="0"/>
        <v>2622260.1105500367</v>
      </c>
      <c r="F9">
        <f t="shared" si="1"/>
        <v>13</v>
      </c>
      <c r="G9" s="3">
        <f>C9*A9-SUM($G$2:G8)</f>
        <v>2351427.1314232312</v>
      </c>
      <c r="H9" s="3">
        <f t="shared" si="5"/>
        <v>2067634.2017687038</v>
      </c>
      <c r="I9" s="3">
        <f t="shared" si="6"/>
        <v>0</v>
      </c>
    </row>
    <row r="10" spans="1:9">
      <c r="A10">
        <v>9</v>
      </c>
      <c r="B10" s="3">
        <f t="shared" si="4"/>
        <v>25307842.629648935</v>
      </c>
      <c r="C10" s="3">
        <f t="shared" si="2"/>
        <v>2108986.8858040781</v>
      </c>
      <c r="D10" s="3">
        <f t="shared" si="3"/>
        <v>18980881.972236704</v>
      </c>
      <c r="E10" s="3">
        <f t="shared" si="0"/>
        <v>2622260.1105500367</v>
      </c>
      <c r="F10">
        <f t="shared" si="1"/>
        <v>12</v>
      </c>
      <c r="G10" s="3">
        <f>C10*A10-SUM($G$2:G9)</f>
        <v>2439808.358087074</v>
      </c>
      <c r="H10" s="3">
        <f t="shared" si="5"/>
        <v>2108986.8858040795</v>
      </c>
      <c r="I10" s="3">
        <f t="shared" si="6"/>
        <v>0</v>
      </c>
    </row>
    <row r="11" spans="1:9">
      <c r="A11">
        <v>10</v>
      </c>
      <c r="B11" s="3">
        <f t="shared" si="4"/>
        <v>25813999.482241914</v>
      </c>
      <c r="C11" s="3">
        <f t="shared" si="2"/>
        <v>2151166.6235201596</v>
      </c>
      <c r="D11" s="3">
        <f t="shared" si="3"/>
        <v>21511666.235201597</v>
      </c>
      <c r="E11" s="3">
        <f t="shared" si="0"/>
        <v>2622260.1105500371</v>
      </c>
      <c r="F11">
        <f t="shared" si="1"/>
        <v>11</v>
      </c>
      <c r="G11" s="3">
        <f>C11*A11-SUM($G$2:G10)</f>
        <v>2530784.2629648931</v>
      </c>
      <c r="H11" s="3">
        <f t="shared" si="5"/>
        <v>2151166.6235201582</v>
      </c>
      <c r="I11" s="3">
        <f t="shared" si="6"/>
        <v>0</v>
      </c>
    </row>
    <row r="12" spans="1:9">
      <c r="A12">
        <v>11</v>
      </c>
      <c r="B12" s="3">
        <f t="shared" si="4"/>
        <v>26330279.471886754</v>
      </c>
      <c r="C12" s="3">
        <f t="shared" si="2"/>
        <v>2194189.9559905627</v>
      </c>
      <c r="D12" s="3">
        <f t="shared" si="3"/>
        <v>24136089.51589619</v>
      </c>
      <c r="E12" s="3">
        <f t="shared" si="0"/>
        <v>2622260.1105500367</v>
      </c>
      <c r="F12">
        <f t="shared" si="1"/>
        <v>10</v>
      </c>
      <c r="G12" s="3">
        <f>C12*A12-SUM($G$2:G11)</f>
        <v>2624423.2806945927</v>
      </c>
      <c r="H12" s="3">
        <f t="shared" si="5"/>
        <v>2194189.9559905604</v>
      </c>
      <c r="I12" s="3">
        <f t="shared" si="6"/>
        <v>0</v>
      </c>
    </row>
    <row r="13" spans="1:9">
      <c r="A13">
        <v>12</v>
      </c>
      <c r="B13" s="3">
        <f t="shared" si="4"/>
        <v>26856885.061324488</v>
      </c>
      <c r="C13" s="3">
        <f t="shared" si="2"/>
        <v>2238073.7551103742</v>
      </c>
      <c r="D13" s="3">
        <f t="shared" si="3"/>
        <v>26856885.061324492</v>
      </c>
      <c r="E13" s="3">
        <f t="shared" si="0"/>
        <v>2622260.1105500371</v>
      </c>
      <c r="F13">
        <f t="shared" si="1"/>
        <v>9</v>
      </c>
      <c r="G13" s="3">
        <f>C13*A13-SUM($G$2:G12)</f>
        <v>2720795.5454283021</v>
      </c>
      <c r="H13" s="3">
        <f t="shared" si="5"/>
        <v>2238073.7551103793</v>
      </c>
      <c r="I13" s="3">
        <f t="shared" si="6"/>
        <v>5.1222741603851318E-9</v>
      </c>
    </row>
    <row r="14" spans="1:9">
      <c r="A14">
        <v>13</v>
      </c>
      <c r="B14" s="3">
        <f t="shared" si="4"/>
        <v>27394022.76255098</v>
      </c>
      <c r="C14" s="3">
        <f t="shared" si="2"/>
        <v>2282835.2302125818</v>
      </c>
      <c r="D14" s="3">
        <f t="shared" si="3"/>
        <v>29676857.992763564</v>
      </c>
      <c r="E14" s="3">
        <f t="shared" si="0"/>
        <v>2622260.1105500371</v>
      </c>
      <c r="F14">
        <f t="shared" si="1"/>
        <v>8</v>
      </c>
      <c r="G14" s="3">
        <f>C14*A14-SUM($G$2:G13)</f>
        <v>2819972.9314390719</v>
      </c>
      <c r="H14" s="3">
        <f t="shared" si="5"/>
        <v>2282835.2302125804</v>
      </c>
      <c r="I14" s="3">
        <f t="shared" si="6"/>
        <v>0</v>
      </c>
    </row>
    <row r="15" spans="1:9">
      <c r="A15">
        <v>14</v>
      </c>
      <c r="B15" s="3">
        <f t="shared" si="4"/>
        <v>27941903.217801999</v>
      </c>
      <c r="C15" s="3">
        <f t="shared" si="2"/>
        <v>2328491.9348168331</v>
      </c>
      <c r="D15" s="3">
        <f t="shared" si="3"/>
        <v>32598887.087435663</v>
      </c>
      <c r="E15" s="3">
        <f t="shared" si="0"/>
        <v>2622260.1105500371</v>
      </c>
      <c r="F15">
        <f t="shared" si="1"/>
        <v>7</v>
      </c>
      <c r="G15" s="3">
        <f>C15*A15-SUM($G$2:G14)</f>
        <v>2922029.0946720988</v>
      </c>
      <c r="H15" s="3">
        <f t="shared" si="5"/>
        <v>2328491.9348168261</v>
      </c>
      <c r="I15" s="3">
        <f t="shared" si="6"/>
        <v>-6.9849193096160889E-9</v>
      </c>
    </row>
    <row r="16" spans="1:9">
      <c r="A16">
        <v>15</v>
      </c>
      <c r="B16" s="3">
        <f t="shared" si="4"/>
        <v>28500741.28215804</v>
      </c>
      <c r="C16" s="3">
        <f t="shared" si="2"/>
        <v>2375061.77351317</v>
      </c>
      <c r="D16" s="3">
        <f t="shared" si="3"/>
        <v>35625926.602697551</v>
      </c>
      <c r="E16" s="3">
        <f t="shared" si="0"/>
        <v>2622260.1105500371</v>
      </c>
      <c r="F16">
        <f t="shared" si="1"/>
        <v>6</v>
      </c>
      <c r="G16" s="3">
        <f>C16*A16-SUM($G$2:G15)</f>
        <v>3027039.5152618885</v>
      </c>
      <c r="H16" s="3">
        <f t="shared" si="5"/>
        <v>2375061.7735131755</v>
      </c>
      <c r="I16" s="3">
        <f t="shared" si="6"/>
        <v>5.5879354476928711E-9</v>
      </c>
    </row>
    <row r="17" spans="1:9">
      <c r="A17">
        <v>16</v>
      </c>
      <c r="B17" s="3">
        <f t="shared" si="4"/>
        <v>29070756.107801199</v>
      </c>
      <c r="C17" s="3">
        <f t="shared" si="2"/>
        <v>2422563.0089834332</v>
      </c>
      <c r="D17" s="3">
        <f t="shared" si="3"/>
        <v>38761008.143734932</v>
      </c>
      <c r="E17" s="3">
        <f t="shared" si="0"/>
        <v>2622260.1105500371</v>
      </c>
      <c r="F17">
        <f t="shared" si="1"/>
        <v>5</v>
      </c>
      <c r="G17" s="3">
        <f>C17*A17-SUM($G$2:G16)</f>
        <v>3135081.5410373807</v>
      </c>
      <c r="H17" s="3">
        <f t="shared" si="5"/>
        <v>2422563.0089834258</v>
      </c>
      <c r="I17" s="3">
        <f t="shared" si="6"/>
        <v>-7.4505805969238281E-9</v>
      </c>
    </row>
    <row r="18" spans="1:9">
      <c r="A18">
        <v>17</v>
      </c>
      <c r="B18" s="3">
        <f t="shared" si="4"/>
        <v>29652171.229957223</v>
      </c>
      <c r="C18" s="3">
        <f t="shared" si="2"/>
        <v>2471014.2691631019</v>
      </c>
      <c r="D18" s="3">
        <f t="shared" si="3"/>
        <v>42007242.575772732</v>
      </c>
      <c r="E18" s="3">
        <f t="shared" si="0"/>
        <v>2622260.1105500367</v>
      </c>
      <c r="F18">
        <f t="shared" si="1"/>
        <v>4</v>
      </c>
      <c r="G18" s="3">
        <f>C18*A18-SUM($G$2:G17)</f>
        <v>3246234.4320378006</v>
      </c>
      <c r="H18" s="3">
        <f t="shared" si="5"/>
        <v>2471014.2691631019</v>
      </c>
      <c r="I18" s="3">
        <f t="shared" si="6"/>
        <v>0</v>
      </c>
    </row>
    <row r="19" spans="1:9">
      <c r="A19">
        <v>18</v>
      </c>
      <c r="B19" s="3">
        <f t="shared" si="4"/>
        <v>30245214.654556368</v>
      </c>
      <c r="C19" s="3">
        <f t="shared" si="2"/>
        <v>2520434.5545463641</v>
      </c>
      <c r="D19" s="3">
        <f t="shared" si="3"/>
        <v>45367821.981834553</v>
      </c>
      <c r="E19" s="3">
        <f t="shared" si="0"/>
        <v>2622260.1105500371</v>
      </c>
      <c r="F19">
        <f t="shared" si="1"/>
        <v>3</v>
      </c>
      <c r="G19" s="3">
        <f>C19*A19-SUM($G$2:G18)</f>
        <v>3360579.4060618207</v>
      </c>
      <c r="H19" s="3">
        <f t="shared" si="5"/>
        <v>2520434.5545463637</v>
      </c>
      <c r="I19" s="3">
        <f t="shared" si="6"/>
        <v>0</v>
      </c>
    </row>
    <row r="20" spans="1:9">
      <c r="A20">
        <v>19</v>
      </c>
      <c r="B20" s="3">
        <f t="shared" si="4"/>
        <v>30850118.947647497</v>
      </c>
      <c r="C20" s="3">
        <f t="shared" si="2"/>
        <v>2570843.2456372916</v>
      </c>
      <c r="D20" s="3">
        <f t="shared" si="3"/>
        <v>48846021.667108543</v>
      </c>
      <c r="E20" s="3">
        <f t="shared" si="0"/>
        <v>2622260.1105500376</v>
      </c>
      <c r="F20">
        <f t="shared" si="1"/>
        <v>2</v>
      </c>
      <c r="G20" s="3">
        <f>C20*A20-SUM($G$2:G19)</f>
        <v>3478199.68527399</v>
      </c>
      <c r="H20" s="3">
        <f t="shared" si="5"/>
        <v>2570843.2456372976</v>
      </c>
      <c r="I20" s="3">
        <f t="shared" si="6"/>
        <v>6.0535967350006104E-9</v>
      </c>
    </row>
    <row r="21" spans="1:9">
      <c r="A21">
        <v>20</v>
      </c>
      <c r="B21" s="3">
        <f t="shared" si="4"/>
        <v>31467121.326600447</v>
      </c>
      <c r="C21" s="3">
        <f t="shared" si="2"/>
        <v>2622260.1105500371</v>
      </c>
      <c r="D21" s="3">
        <f t="shared" si="3"/>
        <v>52445202.211000741</v>
      </c>
      <c r="E21" s="3">
        <f>C21</f>
        <v>2622260.1105500371</v>
      </c>
      <c r="F21">
        <f t="shared" si="1"/>
        <v>1</v>
      </c>
      <c r="G21" s="3">
        <f>C21*A21-SUM($G$2:G20)</f>
        <v>3599180.5438921973</v>
      </c>
      <c r="H21" s="3">
        <f t="shared" si="5"/>
        <v>2622260.1105500236</v>
      </c>
      <c r="I21" s="3">
        <f t="shared" si="6"/>
        <v>-1.3504177331924438E-8</v>
      </c>
    </row>
    <row r="22" spans="1:9">
      <c r="A22" t="s">
        <v>11</v>
      </c>
      <c r="B22" s="3"/>
      <c r="C22" s="3">
        <f>SUM(C2:C21)</f>
        <v>43735265.63805189</v>
      </c>
      <c r="D22" s="3"/>
      <c r="E22" s="2">
        <f>SUM(E2:E21)</f>
        <v>52445202.211000755</v>
      </c>
      <c r="G22" s="3">
        <f>SUM(G2:G21)</f>
        <v>52445202.211000741</v>
      </c>
      <c r="H22" s="3">
        <f>SUM(H2:H21)</f>
        <v>43735265.638051875</v>
      </c>
      <c r="I22" s="3">
        <f>SUM(I2:I21)</f>
        <v>-1.1175870895385742E-8</v>
      </c>
    </row>
    <row r="23" spans="1:9">
      <c r="B23" s="2"/>
      <c r="C23" s="2"/>
      <c r="D23" s="2"/>
      <c r="E23" s="2"/>
      <c r="G23" s="2"/>
      <c r="H23" s="2"/>
      <c r="I23" s="2"/>
    </row>
    <row r="24" spans="1:9">
      <c r="A24" s="1" t="s">
        <v>9</v>
      </c>
      <c r="B24" s="2">
        <f>B21/12*20</f>
        <v>52445202.211000741</v>
      </c>
      <c r="C24" s="2"/>
      <c r="D24" s="2" t="s">
        <v>8</v>
      </c>
      <c r="E24" s="2">
        <f>E22</f>
        <v>52445202.211000755</v>
      </c>
      <c r="G24" s="1" t="s">
        <v>10</v>
      </c>
      <c r="H24" s="2">
        <f>B24-E22</f>
        <v>0</v>
      </c>
    </row>
    <row r="25" spans="1:9">
      <c r="B25" s="2"/>
      <c r="C25" s="2"/>
      <c r="D25" s="2"/>
    </row>
    <row r="26" spans="1:9">
      <c r="B26" s="2"/>
      <c r="C26" s="2"/>
      <c r="D26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임금상승4</vt:lpstr>
      <vt:lpstr>임금상승3</vt:lpstr>
      <vt:lpstr>임금상승2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행정실장</cp:lastModifiedBy>
  <dcterms:created xsi:type="dcterms:W3CDTF">2015-07-02T09:25:31Z</dcterms:created>
  <dcterms:modified xsi:type="dcterms:W3CDTF">2015-07-03T02:06:17Z</dcterms:modified>
</cp:coreProperties>
</file>