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60" yWindow="-225" windowWidth="15030" windowHeight="9015" tabRatio="920"/>
  </bookViews>
  <sheets>
    <sheet name="15년도 성과상여금 배분 기준표" sheetId="28" r:id="rId1"/>
  </sheets>
  <definedNames>
    <definedName name="기능등급">#REF!</definedName>
    <definedName name="등급">#REF!</definedName>
    <definedName name="지급시트">#REF!</definedName>
  </definedNames>
  <calcPr calcId="145621"/>
</workbook>
</file>

<file path=xl/calcChain.xml><?xml version="1.0" encoding="utf-8"?>
<calcChain xmlns="http://schemas.openxmlformats.org/spreadsheetml/2006/main">
  <c r="N9" i="28" l="1"/>
  <c r="N16" i="28" s="1"/>
  <c r="AC17" i="28" l="1"/>
  <c r="AA17" i="28"/>
  <c r="Y17" i="28"/>
  <c r="W17" i="28"/>
  <c r="W16" i="28"/>
  <c r="W9" i="28"/>
  <c r="I18" i="28"/>
  <c r="K18" i="28"/>
  <c r="R18" i="28"/>
  <c r="P18" i="28"/>
  <c r="T17" i="28"/>
  <c r="R17" i="28"/>
  <c r="P17" i="28"/>
  <c r="N17" i="28"/>
  <c r="I17" i="28"/>
  <c r="F18" i="28"/>
  <c r="K17" i="28"/>
  <c r="G17" i="28"/>
  <c r="G18" i="28" s="1"/>
  <c r="G19" i="28" s="1"/>
  <c r="F17" i="28"/>
  <c r="E17" i="28"/>
  <c r="E18" i="28" s="1"/>
  <c r="E19" i="28" s="1"/>
  <c r="C17" i="28"/>
  <c r="C18" i="28" s="1"/>
  <c r="C19" i="28" s="1"/>
  <c r="K16" i="28"/>
  <c r="I16" i="28"/>
  <c r="G16" i="28"/>
  <c r="E16" i="28"/>
  <c r="C16" i="28"/>
  <c r="G13" i="28"/>
  <c r="G14" i="28" s="1"/>
  <c r="R12" i="28"/>
  <c r="R13" i="28" s="1"/>
  <c r="K12" i="28"/>
  <c r="K13" i="28" s="1"/>
  <c r="I12" i="28"/>
  <c r="I13" i="28" s="1"/>
  <c r="G12" i="28"/>
  <c r="E12" i="28"/>
  <c r="E13" i="28" s="1"/>
  <c r="E14" i="28" s="1"/>
  <c r="C12" i="28"/>
  <c r="C13" i="28" s="1"/>
  <c r="C14" i="28" s="1"/>
  <c r="T11" i="28"/>
  <c r="AC11" i="28" s="1"/>
  <c r="AC18" i="28" s="1"/>
  <c r="R11" i="28"/>
  <c r="AA11" i="28" s="1"/>
  <c r="AA18" i="28" s="1"/>
  <c r="P11" i="28"/>
  <c r="Y11" i="28" s="1"/>
  <c r="Y18" i="28" s="1"/>
  <c r="N11" i="28"/>
  <c r="N18" i="28" s="1"/>
  <c r="T10" i="28"/>
  <c r="AC10" i="28" s="1"/>
  <c r="AC12" i="28" s="1"/>
  <c r="AC13" i="28" s="1"/>
  <c r="R10" i="28"/>
  <c r="AA10" i="28" s="1"/>
  <c r="AA12" i="28" s="1"/>
  <c r="AA13" i="28" s="1"/>
  <c r="P10" i="28"/>
  <c r="P12" i="28" s="1"/>
  <c r="P13" i="28" s="1"/>
  <c r="N10" i="28"/>
  <c r="N12" i="28" s="1"/>
  <c r="N13" i="28" s="1"/>
  <c r="T9" i="28"/>
  <c r="T16" i="28" s="1"/>
  <c r="AC16" i="28" s="1"/>
  <c r="R9" i="28"/>
  <c r="R16" i="28" s="1"/>
  <c r="AA16" i="28" s="1"/>
  <c r="P9" i="28"/>
  <c r="P16" i="28" s="1"/>
  <c r="Y16" i="28" s="1"/>
  <c r="T12" i="28" l="1"/>
  <c r="T13" i="28" s="1"/>
  <c r="W10" i="28"/>
  <c r="W11" i="28"/>
  <c r="W18" i="28" s="1"/>
  <c r="T18" i="28"/>
  <c r="Y9" i="28"/>
  <c r="Y10" i="28"/>
  <c r="Y12" i="28" s="1"/>
  <c r="Y13" i="28" s="1"/>
  <c r="AA9" i="28"/>
  <c r="AC9" i="28"/>
  <c r="W12" i="28" l="1"/>
  <c r="W13" i="28" s="1"/>
</calcChain>
</file>

<file path=xl/sharedStrings.xml><?xml version="1.0" encoding="utf-8"?>
<sst xmlns="http://schemas.openxmlformats.org/spreadsheetml/2006/main" count="53" uniqueCount="34">
  <si>
    <t>7급</t>
  </si>
  <si>
    <t>8급</t>
  </si>
  <si>
    <t>9급</t>
  </si>
  <si>
    <t>6급</t>
    <phoneticPr fontId="2" type="noConversion"/>
  </si>
  <si>
    <t>5급</t>
    <phoneticPr fontId="2" type="noConversion"/>
  </si>
  <si>
    <t>인원</t>
    <phoneticPr fontId="2" type="noConversion"/>
  </si>
  <si>
    <t>구분</t>
    <phoneticPr fontId="2" type="noConversion"/>
  </si>
  <si>
    <t>B급실수령액</t>
    <phoneticPr fontId="2" type="noConversion"/>
  </si>
  <si>
    <t>S등급
총분담금</t>
    <phoneticPr fontId="2" type="noConversion"/>
  </si>
  <si>
    <t>S등급 분담금</t>
    <phoneticPr fontId="2" type="noConversion"/>
  </si>
  <si>
    <t>6급</t>
    <phoneticPr fontId="2" type="noConversion"/>
  </si>
  <si>
    <t>7급</t>
    <phoneticPr fontId="2" type="noConversion"/>
  </si>
  <si>
    <t>S등급실수령액</t>
    <phoneticPr fontId="2" type="noConversion"/>
  </si>
  <si>
    <t>A등급 성과금</t>
    <phoneticPr fontId="2" type="noConversion"/>
  </si>
  <si>
    <t>B등급 성과금</t>
    <phoneticPr fontId="2" type="noConversion"/>
  </si>
  <si>
    <r>
      <rPr>
        <b/>
        <sz val="10"/>
        <color rgb="FFFF0000"/>
        <rFont val="맑은 고딕"/>
        <family val="3"/>
        <charset val="129"/>
        <scheme val="major"/>
      </rPr>
      <t>(1)</t>
    </r>
    <r>
      <rPr>
        <b/>
        <sz val="10"/>
        <color theme="1"/>
        <rFont val="맑은 고딕"/>
        <family val="3"/>
        <charset val="129"/>
        <scheme val="major"/>
      </rPr>
      <t>×</t>
    </r>
    <r>
      <rPr>
        <b/>
        <sz val="10"/>
        <rFont val="맑은 고딕"/>
        <family val="3"/>
        <charset val="129"/>
        <scheme val="major"/>
      </rPr>
      <t>B등급 인원</t>
    </r>
    <phoneticPr fontId="2" type="noConversion"/>
  </si>
  <si>
    <r>
      <rPr>
        <b/>
        <sz val="9"/>
        <color rgb="FFFF0000"/>
        <rFont val="맑은 고딕"/>
        <family val="3"/>
        <charset val="129"/>
        <scheme val="major"/>
      </rPr>
      <t>(2)</t>
    </r>
    <r>
      <rPr>
        <b/>
        <sz val="9"/>
        <rFont val="맑은 고딕"/>
        <family val="3"/>
        <charset val="129"/>
        <scheme val="major"/>
      </rPr>
      <t>/S등급인원</t>
    </r>
    <phoneticPr fontId="2" type="noConversion"/>
  </si>
  <si>
    <t>참
고</t>
    <phoneticPr fontId="2" type="noConversion"/>
  </si>
  <si>
    <t>8급</t>
    <phoneticPr fontId="2" type="noConversion"/>
  </si>
  <si>
    <t>9급</t>
    <phoneticPr fontId="2" type="noConversion"/>
  </si>
  <si>
    <t xml:space="preserve"> S등급에게 받을 
1인당 실수령액</t>
    <phoneticPr fontId="2" type="noConversion"/>
  </si>
  <si>
    <t>(단위: 원)</t>
    <phoneticPr fontId="2" type="noConversion"/>
  </si>
  <si>
    <t>8.9급통합에따라 표기안함</t>
    <phoneticPr fontId="2" type="noConversion"/>
  </si>
  <si>
    <t>S등급 성과금</t>
    <phoneticPr fontId="2" type="noConversion"/>
  </si>
  <si>
    <t>경상북도교육청공무원노동조합 성과상여금 고통분담금 조견표(2015.5)</t>
    <phoneticPr fontId="2" type="noConversion"/>
  </si>
  <si>
    <t>A등급기준
(1십만원차등)
B등급 부족액</t>
    <phoneticPr fontId="2" type="noConversion"/>
  </si>
  <si>
    <t>ㅁ 기관(시군별)로 본 자료를 바탕으로 재산정하여 처리하시기 바람.</t>
    <phoneticPr fontId="2" type="noConversion"/>
  </si>
  <si>
    <t>ㅁ 지부별(기관)로 등급별 인원 차이로 인하여 S등급 분담금 및 S,B등급 실수령액은 기관(지부)마다 다를 수 있음.</t>
    <phoneticPr fontId="2" type="noConversion"/>
  </si>
  <si>
    <t>전 직급 통합에 따라 표기 안함</t>
    <phoneticPr fontId="2" type="noConversion"/>
  </si>
  <si>
    <t>ㅁ  본청, 고+특수는 별도 산정</t>
    <phoneticPr fontId="2" type="noConversion"/>
  </si>
  <si>
    <t>관리운영직군(10개 직속기관)</t>
    <phoneticPr fontId="2" type="noConversion"/>
  </si>
  <si>
    <t>ㅁ 10개 직속기관은 직속기관끼리 재산정해야하며, 23개 지역교육청은 지역청에서 초중지역청자료를 수합하여 재산정해야함</t>
    <phoneticPr fontId="2" type="noConversion"/>
  </si>
  <si>
    <t>관리운영직군(23개 지역교육청) 지역청+초+중</t>
    <phoneticPr fontId="2" type="noConversion"/>
  </si>
  <si>
    <t xml:space="preserve">일반직(도내 일반직 전체)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</si>
</sst>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.00_);[Red]\(#,##0.00\)"/>
    <numFmt numFmtId="178" formatCode="#,##0_ "/>
    <numFmt numFmtId="179" formatCode="#,##0.00000_);[Red]\(#,##0.00000\)"/>
  </numFmts>
  <fonts count="2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9"/>
      <name val="바탕체"/>
      <family val="1"/>
      <charset val="129"/>
    </font>
    <font>
      <b/>
      <sz val="10"/>
      <name val="바탕체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theme="1"/>
      <name val="HY중고딕"/>
      <family val="1"/>
      <charset val="129"/>
    </font>
    <font>
      <sz val="13"/>
      <color rgb="FF0000FF"/>
      <name val="HY강B"/>
      <family val="1"/>
      <charset val="129"/>
    </font>
    <font>
      <b/>
      <sz val="12"/>
      <color theme="1"/>
      <name val="HY중고딕"/>
      <family val="1"/>
      <charset val="129"/>
    </font>
    <font>
      <b/>
      <sz val="12"/>
      <name val="HY중고딕"/>
      <family val="1"/>
      <charset val="129"/>
    </font>
    <font>
      <b/>
      <sz val="11"/>
      <name val="HY중고딕"/>
      <family val="1"/>
      <charset val="129"/>
    </font>
    <font>
      <sz val="11"/>
      <name val="HY중고딕"/>
      <family val="1"/>
      <charset val="129"/>
    </font>
    <font>
      <sz val="6"/>
      <name val="바탕체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>
      <alignment vertical="center"/>
    </xf>
  </cellStyleXfs>
  <cellXfs count="68">
    <xf numFmtId="0" fontId="0" fillId="0" borderId="0" xfId="0"/>
    <xf numFmtId="176" fontId="3" fillId="0" borderId="0" xfId="2" applyNumberFormat="1" applyFont="1">
      <alignment vertical="center"/>
    </xf>
    <xf numFmtId="176" fontId="4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41" fontId="7" fillId="0" borderId="3" xfId="1" applyFont="1" applyBorder="1" applyAlignment="1">
      <alignment vertical="center" shrinkToFit="1"/>
    </xf>
    <xf numFmtId="176" fontId="7" fillId="0" borderId="3" xfId="2" applyNumberFormat="1" applyFont="1" applyBorder="1" applyAlignment="1">
      <alignment vertical="center" shrinkToFit="1"/>
    </xf>
    <xf numFmtId="176" fontId="5" fillId="0" borderId="0" xfId="2" applyNumberFormat="1" applyFont="1" applyAlignment="1">
      <alignment horizontal="right" vertical="center"/>
    </xf>
    <xf numFmtId="176" fontId="17" fillId="0" borderId="0" xfId="2" applyNumberFormat="1" applyFont="1">
      <alignment vertical="center"/>
    </xf>
    <xf numFmtId="176" fontId="21" fillId="0" borderId="0" xfId="2" applyNumberFormat="1" applyFont="1">
      <alignment vertical="center"/>
    </xf>
    <xf numFmtId="176" fontId="19" fillId="0" borderId="0" xfId="2" applyNumberFormat="1" applyFont="1">
      <alignment vertical="center"/>
    </xf>
    <xf numFmtId="41" fontId="8" fillId="7" borderId="3" xfId="1" applyFont="1" applyFill="1" applyBorder="1" applyAlignment="1">
      <alignment horizontal="center" vertical="center" wrapText="1"/>
    </xf>
    <xf numFmtId="176" fontId="9" fillId="7" borderId="3" xfId="2" applyNumberFormat="1" applyFont="1" applyFill="1" applyBorder="1" applyAlignment="1">
      <alignment horizontal="center" vertical="center" wrapText="1"/>
    </xf>
    <xf numFmtId="176" fontId="6" fillId="7" borderId="3" xfId="2" applyNumberFormat="1" applyFont="1" applyFill="1" applyBorder="1" applyAlignment="1">
      <alignment horizontal="center" vertical="center"/>
    </xf>
    <xf numFmtId="176" fontId="8" fillId="7" borderId="3" xfId="2" applyNumberFormat="1" applyFont="1" applyFill="1" applyBorder="1" applyAlignment="1">
      <alignment horizontal="center" vertical="center"/>
    </xf>
    <xf numFmtId="176" fontId="6" fillId="7" borderId="3" xfId="2" applyNumberFormat="1" applyFont="1" applyFill="1" applyBorder="1">
      <alignment vertical="center"/>
    </xf>
    <xf numFmtId="176" fontId="13" fillId="7" borderId="3" xfId="2" applyNumberFormat="1" applyFont="1" applyFill="1" applyBorder="1" applyAlignment="1">
      <alignment horizontal="center" vertical="center"/>
    </xf>
    <xf numFmtId="176" fontId="8" fillId="7" borderId="3" xfId="2" applyNumberFormat="1" applyFont="1" applyFill="1" applyBorder="1" applyAlignment="1">
      <alignment horizontal="center" vertical="center" wrapText="1"/>
    </xf>
    <xf numFmtId="176" fontId="18" fillId="5" borderId="11" xfId="2" applyNumberFormat="1" applyFont="1" applyFill="1" applyBorder="1" applyAlignment="1">
      <alignment horizontal="center" vertical="center"/>
    </xf>
    <xf numFmtId="176" fontId="19" fillId="3" borderId="11" xfId="2" applyNumberFormat="1" applyFont="1" applyFill="1" applyBorder="1" applyAlignment="1">
      <alignment horizontal="center" vertical="center"/>
    </xf>
    <xf numFmtId="176" fontId="6" fillId="6" borderId="3" xfId="2" applyNumberFormat="1" applyFont="1" applyFill="1" applyBorder="1" applyAlignment="1">
      <alignment vertical="center" shrinkToFit="1"/>
    </xf>
    <xf numFmtId="41" fontId="7" fillId="4" borderId="1" xfId="1" applyFont="1" applyFill="1" applyBorder="1" applyAlignment="1">
      <alignment vertical="center" shrinkToFit="1"/>
    </xf>
    <xf numFmtId="41" fontId="7" fillId="4" borderId="2" xfId="1" applyFont="1" applyFill="1" applyBorder="1" applyAlignment="1">
      <alignment vertical="center" shrinkToFit="1"/>
    </xf>
    <xf numFmtId="41" fontId="7" fillId="4" borderId="5" xfId="1" applyFont="1" applyFill="1" applyBorder="1" applyAlignment="1">
      <alignment vertical="center" shrinkToFit="1"/>
    </xf>
    <xf numFmtId="178" fontId="7" fillId="4" borderId="1" xfId="1" applyNumberFormat="1" applyFont="1" applyFill="1" applyBorder="1" applyAlignment="1">
      <alignment vertical="center" shrinkToFit="1"/>
    </xf>
    <xf numFmtId="176" fontId="17" fillId="0" borderId="0" xfId="2" applyNumberFormat="1" applyFont="1" applyAlignment="1">
      <alignment horizontal="left" vertical="center"/>
    </xf>
    <xf numFmtId="176" fontId="19" fillId="7" borderId="11" xfId="2" applyNumberFormat="1" applyFont="1" applyFill="1" applyBorder="1" applyAlignment="1">
      <alignment horizontal="center" vertical="center"/>
    </xf>
    <xf numFmtId="176" fontId="6" fillId="7" borderId="3" xfId="2" applyNumberFormat="1" applyFont="1" applyFill="1" applyBorder="1" applyAlignment="1">
      <alignment horizontal="center" vertical="center" wrapText="1"/>
    </xf>
    <xf numFmtId="179" fontId="22" fillId="0" borderId="0" xfId="2" applyNumberFormat="1" applyFont="1">
      <alignment vertical="center"/>
    </xf>
    <xf numFmtId="41" fontId="23" fillId="0" borderId="3" xfId="1" applyFont="1" applyBorder="1" applyAlignment="1">
      <alignment vertical="center" shrinkToFit="1"/>
    </xf>
    <xf numFmtId="41" fontId="23" fillId="0" borderId="3" xfId="1" applyFont="1" applyFill="1" applyBorder="1" applyAlignment="1">
      <alignment vertical="center" shrinkToFit="1"/>
    </xf>
    <xf numFmtId="176" fontId="23" fillId="0" borderId="3" xfId="2" applyNumberFormat="1" applyFont="1" applyBorder="1" applyAlignment="1">
      <alignment vertical="center" shrinkToFit="1"/>
    </xf>
    <xf numFmtId="176" fontId="23" fillId="0" borderId="3" xfId="2" applyNumberFormat="1" applyFont="1" applyFill="1" applyBorder="1" applyAlignment="1">
      <alignment vertical="center" shrinkToFit="1"/>
    </xf>
    <xf numFmtId="176" fontId="24" fillId="6" borderId="3" xfId="2" applyNumberFormat="1" applyFont="1" applyFill="1" applyBorder="1" applyAlignment="1">
      <alignment vertical="center" shrinkToFit="1"/>
    </xf>
    <xf numFmtId="176" fontId="17" fillId="0" borderId="0" xfId="2" applyNumberFormat="1" applyFont="1" applyAlignment="1">
      <alignment horizontal="left" vertical="center"/>
    </xf>
    <xf numFmtId="176" fontId="15" fillId="8" borderId="3" xfId="2" applyNumberFormat="1" applyFont="1" applyFill="1" applyBorder="1" applyAlignment="1">
      <alignment vertical="center" shrinkToFit="1"/>
    </xf>
    <xf numFmtId="176" fontId="7" fillId="8" borderId="3" xfId="2" applyNumberFormat="1" applyFont="1" applyFill="1" applyBorder="1" applyAlignment="1">
      <alignment vertical="center" shrinkToFit="1"/>
    </xf>
    <xf numFmtId="177" fontId="7" fillId="8" borderId="3" xfId="2" applyNumberFormat="1" applyFont="1" applyFill="1" applyBorder="1" applyAlignment="1">
      <alignment vertical="center" shrinkToFit="1"/>
    </xf>
    <xf numFmtId="176" fontId="23" fillId="8" borderId="3" xfId="2" applyNumberFormat="1" applyFont="1" applyFill="1" applyBorder="1" applyAlignment="1">
      <alignment vertical="center" shrinkToFit="1"/>
    </xf>
    <xf numFmtId="176" fontId="23" fillId="8" borderId="10" xfId="2" applyNumberFormat="1" applyFont="1" applyFill="1" applyBorder="1" applyAlignment="1">
      <alignment vertical="center" shrinkToFit="1"/>
    </xf>
    <xf numFmtId="178" fontId="7" fillId="4" borderId="2" xfId="1" applyNumberFormat="1" applyFont="1" applyFill="1" applyBorder="1" applyAlignment="1">
      <alignment vertical="center" shrinkToFit="1"/>
    </xf>
    <xf numFmtId="178" fontId="7" fillId="4" borderId="5" xfId="1" applyNumberFormat="1" applyFont="1" applyFill="1" applyBorder="1" applyAlignment="1">
      <alignment vertical="center" shrinkToFit="1"/>
    </xf>
    <xf numFmtId="176" fontId="19" fillId="3" borderId="0" xfId="2" applyNumberFormat="1" applyFont="1" applyFill="1">
      <alignment vertical="center"/>
    </xf>
    <xf numFmtId="176" fontId="24" fillId="2" borderId="3" xfId="2" applyNumberFormat="1" applyFont="1" applyFill="1" applyBorder="1" applyAlignment="1">
      <alignment vertical="center" shrinkToFit="1"/>
    </xf>
    <xf numFmtId="176" fontId="23" fillId="0" borderId="0" xfId="2" applyNumberFormat="1" applyFont="1">
      <alignment vertical="center"/>
    </xf>
    <xf numFmtId="176" fontId="24" fillId="0" borderId="0" xfId="2" applyNumberFormat="1" applyFont="1">
      <alignment vertical="center"/>
    </xf>
    <xf numFmtId="176" fontId="23" fillId="0" borderId="0" xfId="2" applyNumberFormat="1" applyFont="1" applyFill="1" applyBorder="1">
      <alignment vertical="center"/>
    </xf>
    <xf numFmtId="176" fontId="14" fillId="0" borderId="0" xfId="2" applyNumberFormat="1" applyFont="1" applyAlignment="1">
      <alignment horizontal="center" vertical="center"/>
    </xf>
    <xf numFmtId="176" fontId="17" fillId="0" borderId="0" xfId="2" applyNumberFormat="1" applyFont="1" applyAlignment="1">
      <alignment horizontal="left" vertical="center"/>
    </xf>
    <xf numFmtId="176" fontId="8" fillId="6" borderId="7" xfId="2" applyNumberFormat="1" applyFont="1" applyFill="1" applyBorder="1" applyAlignment="1">
      <alignment horizontal="center" vertical="center" wrapText="1"/>
    </xf>
    <xf numFmtId="176" fontId="8" fillId="6" borderId="8" xfId="2" applyNumberFormat="1" applyFont="1" applyFill="1" applyBorder="1" applyAlignment="1">
      <alignment horizontal="center" vertical="center" wrapText="1"/>
    </xf>
    <xf numFmtId="176" fontId="16" fillId="5" borderId="3" xfId="2" applyNumberFormat="1" applyFont="1" applyFill="1" applyBorder="1" applyAlignment="1">
      <alignment horizontal="center" vertical="center"/>
    </xf>
    <xf numFmtId="176" fontId="19" fillId="7" borderId="3" xfId="2" applyNumberFormat="1" applyFont="1" applyFill="1" applyBorder="1" applyAlignment="1">
      <alignment horizontal="center" vertical="center"/>
    </xf>
    <xf numFmtId="176" fontId="19" fillId="7" borderId="11" xfId="2" applyNumberFormat="1" applyFont="1" applyFill="1" applyBorder="1" applyAlignment="1">
      <alignment horizontal="center" vertical="center"/>
    </xf>
    <xf numFmtId="176" fontId="20" fillId="3" borderId="3" xfId="2" applyNumberFormat="1" applyFont="1" applyFill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4" xfId="2" applyNumberFormat="1" applyFont="1" applyBorder="1" applyAlignment="1">
      <alignment horizontal="center" vertical="center"/>
    </xf>
    <xf numFmtId="176" fontId="6" fillId="7" borderId="4" xfId="2" applyNumberFormat="1" applyFont="1" applyFill="1" applyBorder="1" applyAlignment="1">
      <alignment horizontal="center" vertical="center" wrapText="1"/>
    </xf>
    <xf numFmtId="176" fontId="6" fillId="7" borderId="3" xfId="2" applyNumberFormat="1" applyFont="1" applyFill="1" applyBorder="1" applyAlignment="1">
      <alignment horizontal="center" vertical="center" wrapText="1"/>
    </xf>
    <xf numFmtId="176" fontId="6" fillId="7" borderId="9" xfId="2" applyNumberFormat="1" applyFont="1" applyFill="1" applyBorder="1" applyAlignment="1">
      <alignment horizontal="center" vertical="center" wrapText="1"/>
    </xf>
    <xf numFmtId="176" fontId="6" fillId="7" borderId="6" xfId="2" applyNumberFormat="1" applyFont="1" applyFill="1" applyBorder="1" applyAlignment="1">
      <alignment horizontal="center" vertical="center" wrapText="1"/>
    </xf>
    <xf numFmtId="176" fontId="15" fillId="0" borderId="7" xfId="2" applyNumberFormat="1" applyFont="1" applyBorder="1" applyAlignment="1">
      <alignment horizontal="center" vertical="center" shrinkToFit="1"/>
    </xf>
    <xf numFmtId="176" fontId="15" fillId="0" borderId="10" xfId="2" applyNumberFormat="1" applyFont="1" applyBorder="1" applyAlignment="1">
      <alignment horizontal="center" vertical="center" shrinkToFit="1"/>
    </xf>
    <xf numFmtId="176" fontId="15" fillId="0" borderId="8" xfId="2" applyNumberFormat="1" applyFont="1" applyBorder="1" applyAlignment="1">
      <alignment horizontal="center" vertical="center" shrinkToFit="1"/>
    </xf>
    <xf numFmtId="176" fontId="15" fillId="0" borderId="7" xfId="2" applyNumberFormat="1" applyFont="1" applyFill="1" applyBorder="1" applyAlignment="1">
      <alignment horizontal="center" vertical="center" shrinkToFit="1"/>
    </xf>
    <xf numFmtId="176" fontId="15" fillId="0" borderId="10" xfId="2" applyNumberFormat="1" applyFont="1" applyFill="1" applyBorder="1" applyAlignment="1">
      <alignment horizontal="center" vertical="center" shrinkToFit="1"/>
    </xf>
    <xf numFmtId="176" fontId="15" fillId="0" borderId="8" xfId="2" applyNumberFormat="1" applyFont="1" applyFill="1" applyBorder="1" applyAlignment="1">
      <alignment horizontal="center" vertical="center" shrinkToFit="1"/>
    </xf>
    <xf numFmtId="176" fontId="20" fillId="7" borderId="3" xfId="2" applyNumberFormat="1" applyFont="1" applyFill="1" applyBorder="1" applyAlignment="1">
      <alignment horizontal="center" vertical="center"/>
    </xf>
    <xf numFmtId="176" fontId="17" fillId="0" borderId="0" xfId="2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_성과급산정기준표 2" xfId="2"/>
  </cellStyles>
  <dxfs count="0"/>
  <tableStyles count="0" defaultTableStyle="TableStyleMedium2" defaultPivotStyle="PivotStyleLight16"/>
  <colors>
    <mruColors>
      <color rgb="FFCCFFFF"/>
      <color rgb="FF0000FF"/>
      <color rgb="FFFF9999"/>
      <color rgb="FFFFFF66"/>
      <color rgb="FFFF66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workbookViewId="0">
      <selection activeCell="AA12" sqref="AA12"/>
    </sheetView>
  </sheetViews>
  <sheetFormatPr defaultColWidth="8.88671875" defaultRowHeight="13.5"/>
  <cols>
    <col min="1" max="1" width="3.44140625" style="1" customWidth="1"/>
    <col min="2" max="2" width="13.44140625" style="1" customWidth="1"/>
    <col min="3" max="3" width="11.21875" style="1" customWidth="1"/>
    <col min="4" max="4" width="5.88671875" style="1" customWidth="1"/>
    <col min="5" max="5" width="11.21875" style="1" customWidth="1"/>
    <col min="6" max="6" width="6" style="1" customWidth="1"/>
    <col min="7" max="7" width="11" style="1" customWidth="1"/>
    <col min="8" max="8" width="6.44140625" style="1" customWidth="1"/>
    <col min="9" max="9" width="11.44140625" style="1" customWidth="1"/>
    <col min="10" max="10" width="6" style="1" customWidth="1"/>
    <col min="11" max="11" width="11.33203125" style="1" customWidth="1"/>
    <col min="12" max="12" width="6.44140625" style="1" customWidth="1"/>
    <col min="13" max="13" width="0.88671875" style="1" customWidth="1"/>
    <col min="14" max="14" width="11.6640625" style="1" customWidth="1"/>
    <col min="15" max="15" width="5.88671875" style="1" customWidth="1"/>
    <col min="16" max="16" width="10.44140625" style="1" customWidth="1"/>
    <col min="17" max="17" width="5.88671875" style="1" customWidth="1"/>
    <col min="18" max="18" width="12.109375" style="1" customWidth="1"/>
    <col min="19" max="19" width="5.88671875" style="1" customWidth="1"/>
    <col min="20" max="20" width="10.5546875" style="1" customWidth="1"/>
    <col min="21" max="21" width="5.88671875" style="1" customWidth="1"/>
    <col min="22" max="22" width="1.109375" style="1" customWidth="1"/>
    <col min="23" max="23" width="11.6640625" style="1" customWidth="1"/>
    <col min="24" max="24" width="5.88671875" style="1" customWidth="1"/>
    <col min="25" max="25" width="10.44140625" style="1" customWidth="1"/>
    <col min="26" max="26" width="5.88671875" style="1" customWidth="1"/>
    <col min="27" max="27" width="12.109375" style="1" customWidth="1"/>
    <col min="28" max="28" width="5.88671875" style="1" customWidth="1"/>
    <col min="29" max="29" width="10.5546875" style="1" customWidth="1"/>
    <col min="30" max="30" width="5.88671875" style="1" customWidth="1"/>
    <col min="31" max="16384" width="8.88671875" style="1"/>
  </cols>
  <sheetData>
    <row r="1" spans="1:30" ht="34.9" customHeight="1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30" s="24" customFormat="1" ht="18.600000000000001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30" s="7" customFormat="1" ht="18.600000000000001" customHeight="1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30" s="7" customFormat="1" ht="18.600000000000001" customHeight="1">
      <c r="A4" s="24" t="s">
        <v>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30" s="7" customFormat="1" ht="27.75" customHeight="1">
      <c r="A5" s="67" t="s">
        <v>31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33"/>
      <c r="N5" s="33"/>
    </row>
    <row r="6" spans="1:30" s="7" customFormat="1" ht="17.4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6" t="s">
        <v>21</v>
      </c>
      <c r="L6" s="24"/>
      <c r="M6" s="24"/>
      <c r="N6" s="24"/>
      <c r="T6" s="6" t="s">
        <v>21</v>
      </c>
      <c r="W6" s="24"/>
      <c r="AC6" s="6" t="s">
        <v>21</v>
      </c>
    </row>
    <row r="7" spans="1:30" s="8" customFormat="1" ht="19.899999999999999" customHeight="1">
      <c r="A7" s="51" t="s">
        <v>6</v>
      </c>
      <c r="B7" s="51"/>
      <c r="C7" s="50" t="s">
        <v>33</v>
      </c>
      <c r="D7" s="50"/>
      <c r="E7" s="50"/>
      <c r="F7" s="50"/>
      <c r="G7" s="50"/>
      <c r="H7" s="50"/>
      <c r="I7" s="50"/>
      <c r="J7" s="50"/>
      <c r="K7" s="50"/>
      <c r="L7" s="50"/>
      <c r="M7" s="54"/>
      <c r="N7" s="53" t="s">
        <v>32</v>
      </c>
      <c r="O7" s="53"/>
      <c r="P7" s="53"/>
      <c r="Q7" s="53"/>
      <c r="R7" s="53"/>
      <c r="S7" s="53"/>
      <c r="T7" s="53"/>
      <c r="U7" s="53"/>
      <c r="V7" s="8">
        <v>0</v>
      </c>
      <c r="W7" s="66" t="s">
        <v>30</v>
      </c>
      <c r="X7" s="66"/>
      <c r="Y7" s="66"/>
      <c r="Z7" s="66"/>
      <c r="AA7" s="66"/>
      <c r="AB7" s="66"/>
      <c r="AC7" s="66"/>
      <c r="AD7" s="66"/>
    </row>
    <row r="8" spans="1:30" s="9" customFormat="1" ht="19.149999999999999" customHeight="1" thickBot="1">
      <c r="A8" s="52"/>
      <c r="B8" s="52"/>
      <c r="C8" s="17" t="s">
        <v>4</v>
      </c>
      <c r="D8" s="17" t="s">
        <v>5</v>
      </c>
      <c r="E8" s="17" t="s">
        <v>3</v>
      </c>
      <c r="F8" s="17" t="s">
        <v>5</v>
      </c>
      <c r="G8" s="17" t="s">
        <v>0</v>
      </c>
      <c r="H8" s="17" t="s">
        <v>5</v>
      </c>
      <c r="I8" s="17" t="s">
        <v>1</v>
      </c>
      <c r="J8" s="17" t="s">
        <v>5</v>
      </c>
      <c r="K8" s="17" t="s">
        <v>2</v>
      </c>
      <c r="L8" s="17" t="s">
        <v>5</v>
      </c>
      <c r="M8" s="54"/>
      <c r="N8" s="18" t="s">
        <v>10</v>
      </c>
      <c r="O8" s="18" t="s">
        <v>5</v>
      </c>
      <c r="P8" s="18" t="s">
        <v>11</v>
      </c>
      <c r="Q8" s="18" t="s">
        <v>5</v>
      </c>
      <c r="R8" s="18" t="s">
        <v>18</v>
      </c>
      <c r="S8" s="18" t="s">
        <v>5</v>
      </c>
      <c r="T8" s="18" t="s">
        <v>19</v>
      </c>
      <c r="U8" s="18" t="s">
        <v>5</v>
      </c>
      <c r="V8" s="41"/>
      <c r="W8" s="25" t="s">
        <v>10</v>
      </c>
      <c r="X8" s="25" t="s">
        <v>5</v>
      </c>
      <c r="Y8" s="25" t="s">
        <v>11</v>
      </c>
      <c r="Z8" s="25" t="s">
        <v>5</v>
      </c>
      <c r="AA8" s="25" t="s">
        <v>18</v>
      </c>
      <c r="AB8" s="25" t="s">
        <v>5</v>
      </c>
      <c r="AC8" s="25" t="s">
        <v>19</v>
      </c>
      <c r="AD8" s="25" t="s">
        <v>5</v>
      </c>
    </row>
    <row r="9" spans="1:30" s="3" customFormat="1" ht="26.25" customHeight="1" thickTop="1">
      <c r="A9" s="56" t="s">
        <v>23</v>
      </c>
      <c r="B9" s="56"/>
      <c r="C9" s="20">
        <v>5140670</v>
      </c>
      <c r="D9" s="20">
        <v>40</v>
      </c>
      <c r="E9" s="20">
        <v>4419540</v>
      </c>
      <c r="F9" s="20">
        <v>227</v>
      </c>
      <c r="G9" s="20">
        <v>3757410</v>
      </c>
      <c r="H9" s="20">
        <v>323</v>
      </c>
      <c r="I9" s="20">
        <v>3121290</v>
      </c>
      <c r="J9" s="23">
        <v>209</v>
      </c>
      <c r="K9" s="20">
        <v>2654040</v>
      </c>
      <c r="L9" s="23">
        <v>3</v>
      </c>
      <c r="M9" s="54"/>
      <c r="N9" s="20">
        <f>E9</f>
        <v>4419540</v>
      </c>
      <c r="O9" s="23">
        <v>65</v>
      </c>
      <c r="P9" s="23">
        <f>G9</f>
        <v>3757410</v>
      </c>
      <c r="Q9" s="23">
        <v>294</v>
      </c>
      <c r="R9" s="23">
        <f>I9</f>
        <v>3121290</v>
      </c>
      <c r="S9" s="23">
        <v>75</v>
      </c>
      <c r="T9" s="23">
        <f>K9</f>
        <v>2654040</v>
      </c>
      <c r="U9" s="23">
        <v>1</v>
      </c>
      <c r="W9" s="20">
        <f>N9</f>
        <v>4419540</v>
      </c>
      <c r="X9" s="23">
        <v>6</v>
      </c>
      <c r="Y9" s="23">
        <f>P9</f>
        <v>3757410</v>
      </c>
      <c r="Z9" s="23">
        <v>16</v>
      </c>
      <c r="AA9" s="23">
        <f>R9</f>
        <v>3121290</v>
      </c>
      <c r="AB9" s="23">
        <v>5</v>
      </c>
      <c r="AC9" s="23">
        <f>T9</f>
        <v>2654040</v>
      </c>
      <c r="AD9" s="23">
        <v>0</v>
      </c>
    </row>
    <row r="10" spans="1:30" s="3" customFormat="1" ht="27.75" customHeight="1">
      <c r="A10" s="57" t="s">
        <v>13</v>
      </c>
      <c r="B10" s="57"/>
      <c r="C10" s="21">
        <v>3725120</v>
      </c>
      <c r="D10" s="21">
        <v>65</v>
      </c>
      <c r="E10" s="21">
        <v>3202570</v>
      </c>
      <c r="F10" s="21">
        <v>351</v>
      </c>
      <c r="G10" s="21">
        <v>2722760</v>
      </c>
      <c r="H10" s="21">
        <v>519</v>
      </c>
      <c r="I10" s="21">
        <v>2261800</v>
      </c>
      <c r="J10" s="39">
        <v>298</v>
      </c>
      <c r="K10" s="21">
        <v>1923210</v>
      </c>
      <c r="L10" s="39">
        <v>53</v>
      </c>
      <c r="M10" s="54"/>
      <c r="N10" s="20">
        <f t="shared" ref="N10:N11" si="0">E10</f>
        <v>3202570</v>
      </c>
      <c r="O10" s="39">
        <v>28</v>
      </c>
      <c r="P10" s="23">
        <f t="shared" ref="P10:P11" si="1">G10</f>
        <v>2722760</v>
      </c>
      <c r="Q10" s="39">
        <v>363</v>
      </c>
      <c r="R10" s="23">
        <f t="shared" ref="R10:R11" si="2">I10</f>
        <v>2261800</v>
      </c>
      <c r="S10" s="39">
        <v>326</v>
      </c>
      <c r="T10" s="23">
        <f t="shared" ref="T10:T11" si="3">K10</f>
        <v>1923210</v>
      </c>
      <c r="U10" s="39">
        <v>6</v>
      </c>
      <c r="W10" s="20">
        <f t="shared" ref="W10:W11" si="4">N10</f>
        <v>3202570</v>
      </c>
      <c r="X10" s="39">
        <v>2</v>
      </c>
      <c r="Y10" s="23">
        <f t="shared" ref="Y10:Y11" si="5">P10</f>
        <v>2722760</v>
      </c>
      <c r="Z10" s="39">
        <v>25</v>
      </c>
      <c r="AA10" s="23">
        <f t="shared" ref="AA10:AA11" si="6">R10</f>
        <v>2261800</v>
      </c>
      <c r="AB10" s="39">
        <v>11</v>
      </c>
      <c r="AC10" s="23">
        <f t="shared" ref="AC10:AC11" si="7">T10</f>
        <v>1923210</v>
      </c>
      <c r="AD10" s="39">
        <v>0</v>
      </c>
    </row>
    <row r="11" spans="1:30" s="3" customFormat="1" ht="27" customHeight="1">
      <c r="A11" s="57" t="s">
        <v>14</v>
      </c>
      <c r="B11" s="57"/>
      <c r="C11" s="22">
        <v>2533080</v>
      </c>
      <c r="D11" s="22">
        <v>26</v>
      </c>
      <c r="E11" s="22">
        <v>2177740</v>
      </c>
      <c r="F11" s="22">
        <v>150</v>
      </c>
      <c r="G11" s="22">
        <v>1851470</v>
      </c>
      <c r="H11" s="22">
        <v>210</v>
      </c>
      <c r="I11" s="22">
        <v>1538020</v>
      </c>
      <c r="J11" s="40">
        <v>93</v>
      </c>
      <c r="K11" s="22">
        <v>1307780</v>
      </c>
      <c r="L11" s="40">
        <v>48</v>
      </c>
      <c r="M11" s="54"/>
      <c r="N11" s="20">
        <f t="shared" si="0"/>
        <v>2177740</v>
      </c>
      <c r="O11" s="40">
        <v>7</v>
      </c>
      <c r="P11" s="23">
        <f t="shared" si="1"/>
        <v>1851470</v>
      </c>
      <c r="Q11" s="40">
        <v>91</v>
      </c>
      <c r="R11" s="23">
        <f t="shared" si="2"/>
        <v>1538020</v>
      </c>
      <c r="S11" s="40">
        <v>186</v>
      </c>
      <c r="T11" s="23">
        <f t="shared" si="3"/>
        <v>1307780</v>
      </c>
      <c r="U11" s="40">
        <v>11</v>
      </c>
      <c r="W11" s="20">
        <f t="shared" si="4"/>
        <v>2177740</v>
      </c>
      <c r="X11" s="40">
        <v>3</v>
      </c>
      <c r="Y11" s="23">
        <f t="shared" si="5"/>
        <v>1851470</v>
      </c>
      <c r="Z11" s="40">
        <v>7</v>
      </c>
      <c r="AA11" s="23">
        <f t="shared" si="6"/>
        <v>1538020</v>
      </c>
      <c r="AB11" s="40">
        <v>7</v>
      </c>
      <c r="AC11" s="23">
        <f t="shared" si="7"/>
        <v>1307780</v>
      </c>
      <c r="AD11" s="40">
        <v>0</v>
      </c>
    </row>
    <row r="12" spans="1:30" s="3" customFormat="1" ht="50.25" customHeight="1">
      <c r="A12" s="26">
        <v>-1</v>
      </c>
      <c r="B12" s="10" t="s">
        <v>25</v>
      </c>
      <c r="C12" s="4">
        <f>C10-C11-100000</f>
        <v>1092040</v>
      </c>
      <c r="D12" s="4"/>
      <c r="E12" s="4">
        <f>E10-E11-100000</f>
        <v>924830</v>
      </c>
      <c r="F12" s="4"/>
      <c r="G12" s="4">
        <f>G10-G11-100000</f>
        <v>771290</v>
      </c>
      <c r="H12" s="4"/>
      <c r="I12" s="28">
        <f>I10-I11-100000</f>
        <v>623780</v>
      </c>
      <c r="J12" s="29"/>
      <c r="K12" s="29">
        <f>K10-K11-100000</f>
        <v>515430</v>
      </c>
      <c r="L12" s="28"/>
      <c r="M12" s="54"/>
      <c r="N12" s="28">
        <f>N10-N11-100000</f>
        <v>924830</v>
      </c>
      <c r="O12" s="28"/>
      <c r="P12" s="28">
        <f>P10-P11-100000</f>
        <v>771290</v>
      </c>
      <c r="Q12" s="28"/>
      <c r="R12" s="28">
        <f>R10-R11-100000</f>
        <v>623780</v>
      </c>
      <c r="S12" s="28"/>
      <c r="T12" s="28">
        <f>T10-T11-100000</f>
        <v>515430</v>
      </c>
      <c r="U12" s="28"/>
      <c r="W12" s="28">
        <f>W10-W11-100000</f>
        <v>924830</v>
      </c>
      <c r="X12" s="28"/>
      <c r="Y12" s="28">
        <f>Y10-Y11-100000</f>
        <v>771290</v>
      </c>
      <c r="Z12" s="28"/>
      <c r="AA12" s="28">
        <f>AA10-AA11-100000</f>
        <v>623780</v>
      </c>
      <c r="AB12" s="28"/>
      <c r="AC12" s="28">
        <f>AC10-AC11-100000</f>
        <v>515430</v>
      </c>
      <c r="AD12" s="28"/>
    </row>
    <row r="13" spans="1:30" s="3" customFormat="1" ht="23.45" customHeight="1">
      <c r="A13" s="26">
        <v>-2</v>
      </c>
      <c r="B13" s="11" t="s">
        <v>15</v>
      </c>
      <c r="C13" s="5">
        <f>C12*D11</f>
        <v>28393040</v>
      </c>
      <c r="D13" s="5"/>
      <c r="E13" s="5">
        <f>E12*F11</f>
        <v>138724500</v>
      </c>
      <c r="F13" s="5"/>
      <c r="G13" s="5">
        <f>G12*H11</f>
        <v>161970900</v>
      </c>
      <c r="H13" s="5"/>
      <c r="I13" s="30">
        <f>I12*J11</f>
        <v>58011540</v>
      </c>
      <c r="J13" s="31"/>
      <c r="K13" s="31">
        <f>K12*L11</f>
        <v>24740640</v>
      </c>
      <c r="L13" s="30"/>
      <c r="M13" s="54"/>
      <c r="N13" s="30">
        <f>N12*O11</f>
        <v>6473810</v>
      </c>
      <c r="O13" s="30"/>
      <c r="P13" s="30">
        <f>P12*Q11</f>
        <v>70187390</v>
      </c>
      <c r="Q13" s="30"/>
      <c r="R13" s="30">
        <f>R12*S11</f>
        <v>116023080</v>
      </c>
      <c r="S13" s="30"/>
      <c r="T13" s="30">
        <f>T12*U11</f>
        <v>5669730</v>
      </c>
      <c r="U13" s="30"/>
      <c r="W13" s="30">
        <f>W12*X11</f>
        <v>2774490</v>
      </c>
      <c r="X13" s="30"/>
      <c r="Y13" s="30">
        <f>Y12*Z11</f>
        <v>5399030</v>
      </c>
      <c r="Z13" s="30"/>
      <c r="AA13" s="30">
        <f>AA12*AB11</f>
        <v>4366460</v>
      </c>
      <c r="AB13" s="30"/>
      <c r="AC13" s="30">
        <f>AC12*AD11</f>
        <v>0</v>
      </c>
      <c r="AD13" s="30"/>
    </row>
    <row r="14" spans="1:30" s="3" customFormat="1" ht="23.45" customHeight="1">
      <c r="A14" s="12">
        <v>-3</v>
      </c>
      <c r="B14" s="13" t="s">
        <v>16</v>
      </c>
      <c r="C14" s="5">
        <f>C13/D9</f>
        <v>709826</v>
      </c>
      <c r="D14" s="5"/>
      <c r="E14" s="5">
        <f>E13/F9</f>
        <v>611121.14537444932</v>
      </c>
      <c r="F14" s="5"/>
      <c r="G14" s="5">
        <f>G13/H9</f>
        <v>501457.89473684208</v>
      </c>
      <c r="H14" s="5"/>
      <c r="I14" s="60" t="s">
        <v>22</v>
      </c>
      <c r="J14" s="61"/>
      <c r="K14" s="62"/>
      <c r="L14" s="30"/>
      <c r="M14" s="54"/>
      <c r="N14" s="63" t="s">
        <v>28</v>
      </c>
      <c r="O14" s="64"/>
      <c r="P14" s="64"/>
      <c r="Q14" s="64"/>
      <c r="R14" s="64"/>
      <c r="S14" s="64"/>
      <c r="T14" s="64"/>
      <c r="U14" s="65"/>
      <c r="W14" s="63" t="s">
        <v>28</v>
      </c>
      <c r="X14" s="64"/>
      <c r="Y14" s="64"/>
      <c r="Z14" s="64"/>
      <c r="AA14" s="64"/>
      <c r="AB14" s="64"/>
      <c r="AC14" s="64"/>
      <c r="AD14" s="65"/>
    </row>
    <row r="15" spans="1:30" s="3" customFormat="1" ht="23.45" customHeight="1">
      <c r="A15" s="48" t="s">
        <v>9</v>
      </c>
      <c r="B15" s="49"/>
      <c r="C15" s="19">
        <v>670000</v>
      </c>
      <c r="D15" s="19"/>
      <c r="E15" s="19">
        <v>570000</v>
      </c>
      <c r="F15" s="19"/>
      <c r="G15" s="19">
        <v>460000</v>
      </c>
      <c r="H15" s="19"/>
      <c r="I15" s="32">
        <v>375000</v>
      </c>
      <c r="J15" s="32"/>
      <c r="K15" s="32">
        <v>315000</v>
      </c>
      <c r="L15" s="32"/>
      <c r="M15" s="54"/>
      <c r="N15" s="42">
        <v>540000</v>
      </c>
      <c r="O15" s="42"/>
      <c r="P15" s="42">
        <v>430000</v>
      </c>
      <c r="Q15" s="42"/>
      <c r="R15" s="42">
        <v>340000</v>
      </c>
      <c r="S15" s="42"/>
      <c r="T15" s="42">
        <v>280000</v>
      </c>
      <c r="U15" s="42"/>
      <c r="V15" s="44"/>
      <c r="W15" s="42">
        <v>545000</v>
      </c>
      <c r="X15" s="42"/>
      <c r="Y15" s="42">
        <v>440000</v>
      </c>
      <c r="Z15" s="42"/>
      <c r="AA15" s="42">
        <v>350000</v>
      </c>
      <c r="AB15" s="42"/>
      <c r="AC15" s="42">
        <v>280000</v>
      </c>
      <c r="AD15" s="42"/>
    </row>
    <row r="16" spans="1:30" s="3" customFormat="1" ht="23.45" customHeight="1">
      <c r="A16" s="14"/>
      <c r="B16" s="15" t="s">
        <v>12</v>
      </c>
      <c r="C16" s="35">
        <f>C9-C15</f>
        <v>4470670</v>
      </c>
      <c r="D16" s="35"/>
      <c r="E16" s="35">
        <f>E9-E15</f>
        <v>3849540</v>
      </c>
      <c r="F16" s="35"/>
      <c r="G16" s="35">
        <f>G9-G15</f>
        <v>3297410</v>
      </c>
      <c r="H16" s="36"/>
      <c r="I16" s="37">
        <f>I9*0.872</f>
        <v>2721764.88</v>
      </c>
      <c r="J16" s="37"/>
      <c r="K16" s="37">
        <f>K9*0.872</f>
        <v>2314322.88</v>
      </c>
      <c r="L16" s="37"/>
      <c r="M16" s="54"/>
      <c r="N16" s="37">
        <f>N9-N15</f>
        <v>3879540</v>
      </c>
      <c r="O16" s="37"/>
      <c r="P16" s="37">
        <f>P9-P15</f>
        <v>3327410</v>
      </c>
      <c r="Q16" s="37"/>
      <c r="R16" s="37">
        <f>R9-R15</f>
        <v>2781290</v>
      </c>
      <c r="S16" s="37"/>
      <c r="T16" s="37">
        <f>T9-T15</f>
        <v>2374040</v>
      </c>
      <c r="U16" s="37"/>
      <c r="V16" s="43"/>
      <c r="W16" s="37">
        <f>N16</f>
        <v>3879540</v>
      </c>
      <c r="X16" s="37"/>
      <c r="Y16" s="37">
        <f>P16</f>
        <v>3327410</v>
      </c>
      <c r="Z16" s="37"/>
      <c r="AA16" s="37">
        <f>R16</f>
        <v>2781290</v>
      </c>
      <c r="AB16" s="37"/>
      <c r="AC16" s="37">
        <f>T16</f>
        <v>2374040</v>
      </c>
      <c r="AD16" s="34"/>
    </row>
    <row r="17" spans="1:30" s="3" customFormat="1" ht="32.25" customHeight="1">
      <c r="A17" s="58" t="s">
        <v>17</v>
      </c>
      <c r="B17" s="26" t="s">
        <v>8</v>
      </c>
      <c r="C17" s="35">
        <f>C15*D9</f>
        <v>26800000</v>
      </c>
      <c r="D17" s="35"/>
      <c r="E17" s="35">
        <f>E15*F9</f>
        <v>129390000</v>
      </c>
      <c r="F17" s="35">
        <f t="shared" ref="F17" si="8">F15*32</f>
        <v>0</v>
      </c>
      <c r="G17" s="35">
        <f>G15*H9</f>
        <v>148580000</v>
      </c>
      <c r="H17" s="35"/>
      <c r="I17" s="37">
        <f>I15*209</f>
        <v>78375000</v>
      </c>
      <c r="J17" s="37"/>
      <c r="K17" s="37">
        <f>K15*2</f>
        <v>630000</v>
      </c>
      <c r="L17" s="37"/>
      <c r="M17" s="54"/>
      <c r="N17" s="37">
        <f>N15*O9</f>
        <v>35100000</v>
      </c>
      <c r="O17" s="37"/>
      <c r="P17" s="37">
        <f>P15*Q9</f>
        <v>126420000</v>
      </c>
      <c r="Q17" s="37"/>
      <c r="R17" s="37">
        <f>R15*S9</f>
        <v>25500000</v>
      </c>
      <c r="S17" s="37"/>
      <c r="T17" s="37">
        <f>T15*U9</f>
        <v>280000</v>
      </c>
      <c r="U17" s="37"/>
      <c r="V17" s="43"/>
      <c r="W17" s="37">
        <f>W15*X9</f>
        <v>3270000</v>
      </c>
      <c r="X17" s="37"/>
      <c r="Y17" s="37">
        <f>Y15*Z9</f>
        <v>7040000</v>
      </c>
      <c r="Z17" s="37"/>
      <c r="AA17" s="37">
        <f>AA15*AB9</f>
        <v>1750000</v>
      </c>
      <c r="AB17" s="37"/>
      <c r="AC17" s="37">
        <f>AC15*AD9</f>
        <v>0</v>
      </c>
      <c r="AD17" s="34"/>
    </row>
    <row r="18" spans="1:30" s="3" customFormat="1" ht="32.25" customHeight="1">
      <c r="A18" s="59"/>
      <c r="B18" s="16" t="s">
        <v>20</v>
      </c>
      <c r="C18" s="35">
        <f>C17/D11</f>
        <v>1030769.2307692308</v>
      </c>
      <c r="D18" s="35"/>
      <c r="E18" s="35">
        <f>E17/F11</f>
        <v>862600</v>
      </c>
      <c r="F18" s="35">
        <f t="shared" ref="F18" si="9">F17/22</f>
        <v>0</v>
      </c>
      <c r="G18" s="35">
        <f>G17/H11-4</f>
        <v>707519.80952380947</v>
      </c>
      <c r="H18" s="35"/>
      <c r="I18" s="35">
        <f>I19-I11</f>
        <v>591980</v>
      </c>
      <c r="J18" s="38"/>
      <c r="K18" s="35">
        <f>K19-K11</f>
        <v>482220</v>
      </c>
      <c r="L18" s="37"/>
      <c r="M18" s="54"/>
      <c r="N18" s="37">
        <f>N19-N11</f>
        <v>862600</v>
      </c>
      <c r="O18" s="37"/>
      <c r="P18" s="37">
        <f>P19-P11</f>
        <v>707520</v>
      </c>
      <c r="Q18" s="37"/>
      <c r="R18" s="37">
        <f>R19-R11</f>
        <v>591980</v>
      </c>
      <c r="S18" s="37"/>
      <c r="T18" s="37">
        <f>T19-T11</f>
        <v>482220</v>
      </c>
      <c r="U18" s="37"/>
      <c r="V18" s="45"/>
      <c r="W18" s="37">
        <f>W19-W11</f>
        <v>862600</v>
      </c>
      <c r="X18" s="37"/>
      <c r="Y18" s="37">
        <f>Y19-Y11</f>
        <v>707520</v>
      </c>
      <c r="Z18" s="37"/>
      <c r="AA18" s="37">
        <f>AA19-AA11</f>
        <v>591980</v>
      </c>
      <c r="AB18" s="37"/>
      <c r="AC18" s="37">
        <f>AC19-AC11</f>
        <v>482220</v>
      </c>
      <c r="AD18" s="34"/>
    </row>
    <row r="19" spans="1:30" s="3" customFormat="1" ht="23.45" customHeight="1">
      <c r="A19" s="56"/>
      <c r="B19" s="12" t="s">
        <v>7</v>
      </c>
      <c r="C19" s="35">
        <f>C18+C11-9</f>
        <v>3563840.230769231</v>
      </c>
      <c r="D19" s="35"/>
      <c r="E19" s="35">
        <f>E18+E11</f>
        <v>3040340</v>
      </c>
      <c r="F19" s="35"/>
      <c r="G19" s="35">
        <f>G18+G11</f>
        <v>2558989.8095238097</v>
      </c>
      <c r="H19" s="35"/>
      <c r="I19" s="37">
        <v>2130000</v>
      </c>
      <c r="J19" s="37"/>
      <c r="K19" s="37">
        <v>1790000</v>
      </c>
      <c r="L19" s="37"/>
      <c r="M19" s="55"/>
      <c r="N19" s="37">
        <v>3040340</v>
      </c>
      <c r="O19" s="37"/>
      <c r="P19" s="37">
        <v>2558990</v>
      </c>
      <c r="Q19" s="37"/>
      <c r="R19" s="37">
        <v>2130000</v>
      </c>
      <c r="S19" s="37"/>
      <c r="T19" s="37">
        <v>1790000</v>
      </c>
      <c r="U19" s="37"/>
      <c r="V19" s="45"/>
      <c r="W19" s="37">
        <v>3040340</v>
      </c>
      <c r="X19" s="37"/>
      <c r="Y19" s="37">
        <v>2558990</v>
      </c>
      <c r="Z19" s="37"/>
      <c r="AA19" s="37">
        <v>2130000</v>
      </c>
      <c r="AB19" s="37"/>
      <c r="AC19" s="37">
        <v>1790000</v>
      </c>
      <c r="AD19" s="34"/>
    </row>
    <row r="20" spans="1:30" ht="21" customHeight="1"/>
    <row r="21" spans="1:30" ht="21" customHeight="1">
      <c r="C21" s="2"/>
    </row>
    <row r="22" spans="1:30" ht="21" customHeight="1">
      <c r="E22" s="2"/>
      <c r="G22" s="27"/>
      <c r="P22" s="2"/>
      <c r="R22" s="2"/>
      <c r="Y22" s="2"/>
      <c r="AA22" s="2"/>
    </row>
    <row r="23" spans="1:30" ht="21" customHeight="1">
      <c r="C23" s="2"/>
    </row>
    <row r="24" spans="1:30" ht="21" customHeight="1"/>
  </sheetData>
  <mergeCells count="16">
    <mergeCell ref="A1:U1"/>
    <mergeCell ref="A2:N2"/>
    <mergeCell ref="A3:N3"/>
    <mergeCell ref="A7:B8"/>
    <mergeCell ref="C7:L7"/>
    <mergeCell ref="M7:M19"/>
    <mergeCell ref="N7:U7"/>
    <mergeCell ref="A9:B9"/>
    <mergeCell ref="A10:B10"/>
    <mergeCell ref="A11:B11"/>
    <mergeCell ref="I14:K14"/>
    <mergeCell ref="A15:B15"/>
    <mergeCell ref="A17:A19"/>
    <mergeCell ref="N14:U14"/>
    <mergeCell ref="W7:AD7"/>
    <mergeCell ref="W14:AD1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15년도 성과상여금 배분 기준표</vt:lpstr>
    </vt:vector>
  </TitlesOfParts>
  <Company>김천교육청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사무처</cp:lastModifiedBy>
  <cp:lastPrinted>2015-05-07T07:40:09Z</cp:lastPrinted>
  <dcterms:created xsi:type="dcterms:W3CDTF">2000-08-28T06:09:11Z</dcterms:created>
  <dcterms:modified xsi:type="dcterms:W3CDTF">2015-05-07T08:08:12Z</dcterms:modified>
</cp:coreProperties>
</file>