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C\Desktop\"/>
    </mc:Choice>
  </mc:AlternateContent>
  <bookViews>
    <workbookView xWindow="0" yWindow="0" windowWidth="28800" windowHeight="12255"/>
  </bookViews>
  <sheets>
    <sheet name="2020예산 1차추경자료" sheetId="31" r:id="rId1"/>
    <sheet name="2021 예산 본예산" sheetId="33" r:id="rId2"/>
  </sheets>
  <definedNames>
    <definedName name="_xlnm._FilterDatabase" localSheetId="0" hidden="1">'2020예산 1차추경자료'!$A$2:$M$111</definedName>
    <definedName name="_xlnm._FilterDatabase" localSheetId="1" hidden="1">'2021 예산 본예산'!$A$2:$L$112</definedName>
    <definedName name="_xlnm.Print_Area" localSheetId="0">'2020예산 1차추경자료'!$A$1:$L$111</definedName>
    <definedName name="_xlnm.Print_Area" localSheetId="1">'2021 예산 본예산'!$A$1:$L$112</definedName>
    <definedName name="_xlnm.Print_Titles" localSheetId="0">'2020예산 1차추경자료'!$2:$2</definedName>
    <definedName name="_xlnm.Print_Titles" localSheetId="1">'2021 예산 본예산'!$2:$2</definedName>
  </definedNames>
  <calcPr calcId="162913"/>
</workbook>
</file>

<file path=xl/calcChain.xml><?xml version="1.0" encoding="utf-8"?>
<calcChain xmlns="http://schemas.openxmlformats.org/spreadsheetml/2006/main">
  <c r="J54" i="33" l="1"/>
  <c r="K53" i="33"/>
  <c r="K54" i="33"/>
  <c r="I63" i="31" l="1"/>
  <c r="K61" i="33" l="1"/>
  <c r="K62" i="33"/>
  <c r="K63" i="33"/>
  <c r="K112" i="33"/>
  <c r="J112" i="33"/>
  <c r="I111" i="33"/>
  <c r="H111" i="33"/>
  <c r="G111" i="33"/>
  <c r="K110" i="33"/>
  <c r="J110" i="33"/>
  <c r="I109" i="33"/>
  <c r="H109" i="33"/>
  <c r="G109" i="33"/>
  <c r="K108" i="33"/>
  <c r="J108" i="33"/>
  <c r="I107" i="33"/>
  <c r="I106" i="33" s="1"/>
  <c r="H107" i="33"/>
  <c r="H106" i="33" s="1"/>
  <c r="G107" i="33"/>
  <c r="G106" i="33" s="1"/>
  <c r="K105" i="33"/>
  <c r="J105" i="33"/>
  <c r="K104" i="33"/>
  <c r="J104" i="33"/>
  <c r="K103" i="33"/>
  <c r="J103" i="33"/>
  <c r="K102" i="33"/>
  <c r="J102" i="33"/>
  <c r="I101" i="33"/>
  <c r="I100" i="33" s="1"/>
  <c r="H101" i="33"/>
  <c r="H100" i="33" s="1"/>
  <c r="G101" i="33"/>
  <c r="G100" i="33"/>
  <c r="K99" i="33"/>
  <c r="J99" i="33"/>
  <c r="I98" i="33"/>
  <c r="H98" i="33"/>
  <c r="G98" i="33"/>
  <c r="K97" i="33"/>
  <c r="J97" i="33"/>
  <c r="K96" i="33"/>
  <c r="J96" i="33"/>
  <c r="K95" i="33"/>
  <c r="J95" i="33"/>
  <c r="K94" i="33"/>
  <c r="J94" i="33"/>
  <c r="I93" i="33"/>
  <c r="H93" i="33"/>
  <c r="G93" i="33"/>
  <c r="K91" i="33"/>
  <c r="J91" i="33"/>
  <c r="K90" i="33"/>
  <c r="J90" i="33"/>
  <c r="I89" i="33"/>
  <c r="H89" i="33"/>
  <c r="G89" i="33"/>
  <c r="K88" i="33"/>
  <c r="J88" i="33"/>
  <c r="K87" i="33"/>
  <c r="J87" i="33"/>
  <c r="K86" i="33"/>
  <c r="J86" i="33"/>
  <c r="K85" i="33"/>
  <c r="J85" i="33"/>
  <c r="K84" i="33"/>
  <c r="J84" i="33"/>
  <c r="K83" i="33"/>
  <c r="J83" i="33"/>
  <c r="I82" i="33"/>
  <c r="H82" i="33"/>
  <c r="G82" i="33"/>
  <c r="K81" i="33"/>
  <c r="J81" i="33"/>
  <c r="K80" i="33"/>
  <c r="J80" i="33"/>
  <c r="K79" i="33"/>
  <c r="J79" i="33"/>
  <c r="K78" i="33"/>
  <c r="J78" i="33"/>
  <c r="I77" i="33"/>
  <c r="H77" i="33"/>
  <c r="G77" i="33"/>
  <c r="J75" i="33"/>
  <c r="I74" i="33"/>
  <c r="H74" i="33"/>
  <c r="G74" i="33"/>
  <c r="J73" i="33"/>
  <c r="J72" i="33"/>
  <c r="J71" i="33"/>
  <c r="J70" i="33"/>
  <c r="I69" i="33"/>
  <c r="H69" i="33"/>
  <c r="G69" i="33"/>
  <c r="K68" i="33"/>
  <c r="J68" i="33"/>
  <c r="K67" i="33"/>
  <c r="J67" i="33"/>
  <c r="K66" i="33"/>
  <c r="J66" i="33"/>
  <c r="K65" i="33"/>
  <c r="J65" i="33"/>
  <c r="I64" i="33"/>
  <c r="H64" i="33"/>
  <c r="G64" i="33"/>
  <c r="J63" i="33"/>
  <c r="J62" i="33"/>
  <c r="J61" i="33"/>
  <c r="I60" i="33"/>
  <c r="H60" i="33"/>
  <c r="G60" i="33"/>
  <c r="K56" i="33"/>
  <c r="J56" i="33"/>
  <c r="K55" i="33"/>
  <c r="J55" i="33"/>
  <c r="J53" i="33"/>
  <c r="K52" i="33"/>
  <c r="J52" i="33"/>
  <c r="K51" i="33"/>
  <c r="J51" i="33"/>
  <c r="K50" i="33"/>
  <c r="J50" i="33"/>
  <c r="I49" i="33"/>
  <c r="H49" i="33"/>
  <c r="G49" i="33"/>
  <c r="K48" i="33"/>
  <c r="J48" i="33"/>
  <c r="K47" i="33"/>
  <c r="J47" i="33"/>
  <c r="K46" i="33"/>
  <c r="J46" i="33"/>
  <c r="K45" i="33"/>
  <c r="J45" i="33"/>
  <c r="K44" i="33"/>
  <c r="J44" i="33"/>
  <c r="K43" i="33"/>
  <c r="J43" i="33"/>
  <c r="K42" i="33"/>
  <c r="J42" i="33"/>
  <c r="I41" i="33"/>
  <c r="H41" i="33"/>
  <c r="G41" i="33"/>
  <c r="K40" i="33"/>
  <c r="J40" i="33"/>
  <c r="I39" i="33"/>
  <c r="H39" i="33"/>
  <c r="G39" i="33"/>
  <c r="K38" i="33"/>
  <c r="J38" i="33"/>
  <c r="K37" i="33"/>
  <c r="J37" i="33"/>
  <c r="J36" i="33"/>
  <c r="K35" i="33"/>
  <c r="J35" i="33"/>
  <c r="I34" i="33"/>
  <c r="H34" i="33"/>
  <c r="G34" i="33"/>
  <c r="K33" i="33"/>
  <c r="J33" i="33"/>
  <c r="K32" i="33"/>
  <c r="J32" i="33"/>
  <c r="K31" i="33"/>
  <c r="J31" i="33"/>
  <c r="K30" i="33"/>
  <c r="J30" i="33"/>
  <c r="K29" i="33"/>
  <c r="J29" i="33"/>
  <c r="K28" i="33"/>
  <c r="J28" i="33"/>
  <c r="K27" i="33"/>
  <c r="J27" i="33"/>
  <c r="K26" i="33"/>
  <c r="J26" i="33"/>
  <c r="K25" i="33"/>
  <c r="J25" i="33"/>
  <c r="K24" i="33"/>
  <c r="J24" i="33"/>
  <c r="K23" i="33"/>
  <c r="J23" i="33"/>
  <c r="K22" i="33"/>
  <c r="J22" i="33"/>
  <c r="I21" i="33"/>
  <c r="H21" i="33"/>
  <c r="G21" i="33"/>
  <c r="K18" i="33"/>
  <c r="J18" i="33"/>
  <c r="K17" i="33"/>
  <c r="J17" i="33"/>
  <c r="K16" i="33"/>
  <c r="J16" i="33"/>
  <c r="I15" i="33"/>
  <c r="H15" i="33"/>
  <c r="G15" i="33"/>
  <c r="K14" i="33"/>
  <c r="J14" i="33"/>
  <c r="I13" i="33"/>
  <c r="H13" i="33"/>
  <c r="G13" i="33"/>
  <c r="K9" i="33"/>
  <c r="J9" i="33"/>
  <c r="J8" i="33"/>
  <c r="K7" i="33"/>
  <c r="J7" i="33"/>
  <c r="K6" i="33"/>
  <c r="J6" i="33"/>
  <c r="K5" i="33"/>
  <c r="J5" i="33"/>
  <c r="K4" i="33"/>
  <c r="J4" i="33"/>
  <c r="I3" i="33"/>
  <c r="H3" i="33"/>
  <c r="G3" i="33"/>
  <c r="H12" i="33" l="1"/>
  <c r="G12" i="33"/>
  <c r="G92" i="33"/>
  <c r="K39" i="33"/>
  <c r="G59" i="33"/>
  <c r="K111" i="33"/>
  <c r="I12" i="33"/>
  <c r="J93" i="33"/>
  <c r="K93" i="33"/>
  <c r="I59" i="33"/>
  <c r="J74" i="33"/>
  <c r="J64" i="33"/>
  <c r="J69" i="33"/>
  <c r="K98" i="33"/>
  <c r="J101" i="33"/>
  <c r="J111" i="33"/>
  <c r="K21" i="33"/>
  <c r="H59" i="33"/>
  <c r="K64" i="33"/>
  <c r="G76" i="33"/>
  <c r="G58" i="33" s="1"/>
  <c r="G57" i="33" s="1"/>
  <c r="K82" i="33"/>
  <c r="K101" i="33"/>
  <c r="K13" i="33"/>
  <c r="K41" i="33"/>
  <c r="K77" i="33"/>
  <c r="K60" i="33"/>
  <c r="H20" i="33"/>
  <c r="H19" i="33" s="1"/>
  <c r="H11" i="33" s="1"/>
  <c r="J34" i="33"/>
  <c r="J77" i="33"/>
  <c r="I92" i="33"/>
  <c r="J98" i="33"/>
  <c r="K34" i="33"/>
  <c r="I20" i="33"/>
  <c r="I19" i="33" s="1"/>
  <c r="J109" i="33"/>
  <c r="K107" i="33"/>
  <c r="H92" i="33"/>
  <c r="K89" i="33"/>
  <c r="H76" i="33"/>
  <c r="J82" i="33"/>
  <c r="J49" i="33"/>
  <c r="G20" i="33"/>
  <c r="G19" i="33" s="1"/>
  <c r="G11" i="33" s="1"/>
  <c r="J39" i="33"/>
  <c r="K15" i="33"/>
  <c r="K3" i="33"/>
  <c r="J106" i="33"/>
  <c r="J100" i="33"/>
  <c r="K100" i="33"/>
  <c r="J12" i="33"/>
  <c r="J15" i="33"/>
  <c r="J60" i="33"/>
  <c r="I76" i="33"/>
  <c r="J89" i="33"/>
  <c r="J3" i="33"/>
  <c r="K12" i="33"/>
  <c r="J13" i="33"/>
  <c r="J21" i="33"/>
  <c r="J41" i="33"/>
  <c r="K49" i="33"/>
  <c r="K106" i="33"/>
  <c r="J107" i="33"/>
  <c r="K109" i="33"/>
  <c r="K111" i="31"/>
  <c r="J111" i="31"/>
  <c r="I110" i="31"/>
  <c r="H110" i="31"/>
  <c r="J110" i="31" s="1"/>
  <c r="G110" i="31"/>
  <c r="K109" i="31"/>
  <c r="J109" i="31"/>
  <c r="I108" i="31"/>
  <c r="H108" i="31"/>
  <c r="G108" i="31"/>
  <c r="K107" i="31"/>
  <c r="J107" i="31"/>
  <c r="I106" i="31"/>
  <c r="I105" i="31" s="1"/>
  <c r="H106" i="31"/>
  <c r="G106" i="31"/>
  <c r="G105" i="31" s="1"/>
  <c r="K104" i="31"/>
  <c r="J104" i="31"/>
  <c r="K103" i="31"/>
  <c r="J103" i="31"/>
  <c r="K102" i="31"/>
  <c r="J102" i="31"/>
  <c r="K101" i="31"/>
  <c r="J101" i="31"/>
  <c r="I100" i="31"/>
  <c r="I99" i="31" s="1"/>
  <c r="H100" i="31"/>
  <c r="G100" i="31"/>
  <c r="G99" i="31" s="1"/>
  <c r="K98" i="31"/>
  <c r="J98" i="31"/>
  <c r="I97" i="31"/>
  <c r="H97" i="31"/>
  <c r="G97" i="31"/>
  <c r="K96" i="31"/>
  <c r="J96" i="31"/>
  <c r="K95" i="31"/>
  <c r="J95" i="31"/>
  <c r="K94" i="31"/>
  <c r="J94" i="31"/>
  <c r="K93" i="31"/>
  <c r="J93" i="31"/>
  <c r="I92" i="31"/>
  <c r="K92" i="31" s="1"/>
  <c r="H92" i="31"/>
  <c r="G92" i="31"/>
  <c r="K90" i="31"/>
  <c r="J90" i="31"/>
  <c r="K89" i="31"/>
  <c r="J89" i="31"/>
  <c r="I88" i="31"/>
  <c r="H88" i="31"/>
  <c r="H75" i="31" s="1"/>
  <c r="G88" i="31"/>
  <c r="K87" i="31"/>
  <c r="J87" i="31"/>
  <c r="K86" i="31"/>
  <c r="J86" i="31"/>
  <c r="K85" i="31"/>
  <c r="J85" i="31"/>
  <c r="K84" i="31"/>
  <c r="J84" i="31"/>
  <c r="K83" i="31"/>
  <c r="J83" i="31"/>
  <c r="K82" i="31"/>
  <c r="J82" i="31"/>
  <c r="I81" i="31"/>
  <c r="H81" i="31"/>
  <c r="G81" i="31"/>
  <c r="K80" i="31"/>
  <c r="J80" i="31"/>
  <c r="K79" i="31"/>
  <c r="J79" i="31"/>
  <c r="K78" i="31"/>
  <c r="J78" i="31"/>
  <c r="K77" i="31"/>
  <c r="J77" i="31"/>
  <c r="I76" i="31"/>
  <c r="H76" i="31"/>
  <c r="G76" i="31"/>
  <c r="J74" i="31"/>
  <c r="I73" i="31"/>
  <c r="H73" i="31"/>
  <c r="G73" i="31"/>
  <c r="J72" i="31"/>
  <c r="J71" i="31"/>
  <c r="J70" i="31"/>
  <c r="J69" i="31"/>
  <c r="I68" i="31"/>
  <c r="J68" i="31" s="1"/>
  <c r="H68" i="31"/>
  <c r="G68" i="31"/>
  <c r="K67" i="31"/>
  <c r="J67" i="31"/>
  <c r="K66" i="31"/>
  <c r="J66" i="31"/>
  <c r="K65" i="31"/>
  <c r="J65" i="31"/>
  <c r="K64" i="31"/>
  <c r="J64" i="31"/>
  <c r="H63" i="31"/>
  <c r="J63" i="31" s="1"/>
  <c r="G63" i="31"/>
  <c r="J60" i="31"/>
  <c r="I59" i="31"/>
  <c r="H59" i="31"/>
  <c r="H58" i="31" s="1"/>
  <c r="G59" i="31"/>
  <c r="K55" i="31"/>
  <c r="J55" i="31"/>
  <c r="K54" i="31"/>
  <c r="J54" i="31"/>
  <c r="K53" i="31"/>
  <c r="J53" i="31"/>
  <c r="K52" i="31"/>
  <c r="J52" i="31"/>
  <c r="K51" i="31"/>
  <c r="J51" i="31"/>
  <c r="K50" i="31"/>
  <c r="J50" i="31"/>
  <c r="I49" i="31"/>
  <c r="H49" i="31"/>
  <c r="G49" i="31"/>
  <c r="K48" i="31"/>
  <c r="J48" i="31"/>
  <c r="K47" i="31"/>
  <c r="J47" i="31"/>
  <c r="K46" i="31"/>
  <c r="J46" i="31"/>
  <c r="K45" i="31"/>
  <c r="J45" i="31"/>
  <c r="K44" i="31"/>
  <c r="J44" i="31"/>
  <c r="K43" i="31"/>
  <c r="J43" i="31"/>
  <c r="K42" i="31"/>
  <c r="J42" i="31"/>
  <c r="I41" i="31"/>
  <c r="H41" i="31"/>
  <c r="G41" i="31"/>
  <c r="K40" i="31"/>
  <c r="J40" i="31"/>
  <c r="I39" i="31"/>
  <c r="H39" i="31"/>
  <c r="G39" i="31"/>
  <c r="K38" i="31"/>
  <c r="J38" i="31"/>
  <c r="K37" i="31"/>
  <c r="J37" i="31"/>
  <c r="J36" i="31"/>
  <c r="K35" i="31"/>
  <c r="J35" i="31"/>
  <c r="I34" i="31"/>
  <c r="H34" i="31"/>
  <c r="G34" i="31"/>
  <c r="K33" i="31"/>
  <c r="J33" i="31"/>
  <c r="K32" i="31"/>
  <c r="J32" i="31"/>
  <c r="K31" i="31"/>
  <c r="J31" i="31"/>
  <c r="K30" i="31"/>
  <c r="J30" i="31"/>
  <c r="K29" i="31"/>
  <c r="J29" i="31"/>
  <c r="K28" i="31"/>
  <c r="J28" i="31"/>
  <c r="K27" i="31"/>
  <c r="J27" i="31"/>
  <c r="K26" i="31"/>
  <c r="J26" i="31"/>
  <c r="K25" i="31"/>
  <c r="J25" i="31"/>
  <c r="K24" i="31"/>
  <c r="J24" i="31"/>
  <c r="K23" i="31"/>
  <c r="J23" i="31"/>
  <c r="K22" i="31"/>
  <c r="J22" i="31"/>
  <c r="I21" i="31"/>
  <c r="H21" i="31"/>
  <c r="G21" i="31"/>
  <c r="K18" i="31"/>
  <c r="J18" i="31"/>
  <c r="K17" i="31"/>
  <c r="J17" i="31"/>
  <c r="K16" i="31"/>
  <c r="J16" i="31"/>
  <c r="I15" i="31"/>
  <c r="H15" i="31"/>
  <c r="G15" i="31"/>
  <c r="K14" i="31"/>
  <c r="J14" i="31"/>
  <c r="I13" i="31"/>
  <c r="I12" i="31" s="1"/>
  <c r="H13" i="31"/>
  <c r="K13" i="31" s="1"/>
  <c r="G13" i="31"/>
  <c r="K9" i="31"/>
  <c r="J9" i="31"/>
  <c r="J8" i="31"/>
  <c r="K7" i="31"/>
  <c r="J7" i="31"/>
  <c r="K6" i="31"/>
  <c r="J6" i="31"/>
  <c r="K5" i="31"/>
  <c r="J5" i="31"/>
  <c r="K4" i="31"/>
  <c r="J4" i="31"/>
  <c r="I3" i="31"/>
  <c r="H3" i="31"/>
  <c r="G3" i="31"/>
  <c r="I11" i="33" l="1"/>
  <c r="G12" i="31"/>
  <c r="K39" i="31"/>
  <c r="K81" i="31"/>
  <c r="G91" i="31"/>
  <c r="I58" i="31"/>
  <c r="J58" i="31" s="1"/>
  <c r="G75" i="31"/>
  <c r="K108" i="31"/>
  <c r="J39" i="31"/>
  <c r="J73" i="31"/>
  <c r="J76" i="31"/>
  <c r="K110" i="31"/>
  <c r="H58" i="33"/>
  <c r="H57" i="33" s="1"/>
  <c r="K59" i="33"/>
  <c r="J92" i="33"/>
  <c r="J59" i="33"/>
  <c r="K92" i="33"/>
  <c r="I58" i="33"/>
  <c r="J58" i="33" s="1"/>
  <c r="J100" i="31"/>
  <c r="J92" i="31"/>
  <c r="J81" i="31"/>
  <c r="J20" i="33"/>
  <c r="K19" i="33"/>
  <c r="J19" i="33"/>
  <c r="K20" i="33"/>
  <c r="K106" i="31"/>
  <c r="H10" i="33"/>
  <c r="G10" i="33"/>
  <c r="K76" i="33"/>
  <c r="J76" i="33"/>
  <c r="J11" i="33"/>
  <c r="K11" i="33"/>
  <c r="J97" i="31"/>
  <c r="K76" i="31"/>
  <c r="I20" i="31"/>
  <c r="I19" i="31" s="1"/>
  <c r="I11" i="31" s="1"/>
  <c r="K34" i="31"/>
  <c r="J34" i="31"/>
  <c r="H99" i="31"/>
  <c r="K99" i="31" s="1"/>
  <c r="H91" i="31"/>
  <c r="K97" i="31"/>
  <c r="K88" i="31"/>
  <c r="K63" i="31"/>
  <c r="K49" i="31"/>
  <c r="H20" i="31"/>
  <c r="H19" i="31" s="1"/>
  <c r="K41" i="31"/>
  <c r="K21" i="31"/>
  <c r="K15" i="31"/>
  <c r="K3" i="31"/>
  <c r="G58" i="31"/>
  <c r="G20" i="31"/>
  <c r="G19" i="31" s="1"/>
  <c r="G11" i="31" s="1"/>
  <c r="G57" i="31"/>
  <c r="G56" i="31" s="1"/>
  <c r="J99" i="31"/>
  <c r="J15" i="31"/>
  <c r="J49" i="31"/>
  <c r="J59" i="31"/>
  <c r="I75" i="31"/>
  <c r="J88" i="31"/>
  <c r="I91" i="31"/>
  <c r="K100" i="31"/>
  <c r="J108" i="31"/>
  <c r="J3" i="31"/>
  <c r="J13" i="31"/>
  <c r="J21" i="31"/>
  <c r="J41" i="31"/>
  <c r="J106" i="31"/>
  <c r="H12" i="31"/>
  <c r="H105" i="31"/>
  <c r="K105" i="31" s="1"/>
  <c r="J105" i="31" l="1"/>
  <c r="K58" i="31"/>
  <c r="H57" i="31"/>
  <c r="H56" i="31" s="1"/>
  <c r="K58" i="33"/>
  <c r="I57" i="33"/>
  <c r="I10" i="33" s="1"/>
  <c r="K19" i="31"/>
  <c r="I57" i="31"/>
  <c r="J20" i="31"/>
  <c r="H11" i="31"/>
  <c r="H10" i="31" s="1"/>
  <c r="K20" i="31"/>
  <c r="J19" i="31"/>
  <c r="G10" i="31"/>
  <c r="K75" i="31"/>
  <c r="J75" i="31"/>
  <c r="K12" i="31"/>
  <c r="J12" i="31"/>
  <c r="K91" i="31"/>
  <c r="J91" i="31"/>
  <c r="K57" i="33" l="1"/>
  <c r="J57" i="33"/>
  <c r="K10" i="33"/>
  <c r="J10" i="33"/>
  <c r="J57" i="31"/>
  <c r="I56" i="31"/>
  <c r="I10" i="31" s="1"/>
  <c r="J10" i="31" s="1"/>
  <c r="K57" i="31"/>
  <c r="K11" i="31"/>
  <c r="J11" i="31"/>
  <c r="K56" i="31" l="1"/>
  <c r="J56" i="31"/>
  <c r="K10" i="31"/>
</calcChain>
</file>

<file path=xl/sharedStrings.xml><?xml version="1.0" encoding="utf-8"?>
<sst xmlns="http://schemas.openxmlformats.org/spreadsheetml/2006/main" count="434" uniqueCount="214">
  <si>
    <t>예산과목</t>
    <phoneticPr fontId="20" type="noConversion"/>
  </si>
  <si>
    <t>세입</t>
    <phoneticPr fontId="20" type="noConversion"/>
  </si>
  <si>
    <t>세입총액</t>
    <phoneticPr fontId="20" type="noConversion"/>
  </si>
  <si>
    <t>이월금</t>
    <phoneticPr fontId="20" type="noConversion"/>
  </si>
  <si>
    <t>조합비수입</t>
    <phoneticPr fontId="20" type="noConversion"/>
  </si>
  <si>
    <t>예금이자</t>
    <phoneticPr fontId="20" type="noConversion"/>
  </si>
  <si>
    <t>세출</t>
    <phoneticPr fontId="20" type="noConversion"/>
  </si>
  <si>
    <t>세출총액</t>
    <phoneticPr fontId="20" type="noConversion"/>
  </si>
  <si>
    <t>소계</t>
    <phoneticPr fontId="20" type="noConversion"/>
  </si>
  <si>
    <t>계</t>
    <phoneticPr fontId="20" type="noConversion"/>
  </si>
  <si>
    <t>복리후생</t>
    <phoneticPr fontId="20" type="noConversion"/>
  </si>
  <si>
    <t>경조사</t>
    <phoneticPr fontId="20" type="noConversion"/>
  </si>
  <si>
    <t>위원장</t>
    <phoneticPr fontId="20" type="noConversion"/>
  </si>
  <si>
    <t>수석부위원장</t>
    <phoneticPr fontId="20" type="noConversion"/>
  </si>
  <si>
    <t>사무총장</t>
    <phoneticPr fontId="20" type="noConversion"/>
  </si>
  <si>
    <t>부위원장</t>
    <phoneticPr fontId="20" type="noConversion"/>
  </si>
  <si>
    <t>지부장</t>
    <phoneticPr fontId="20" type="noConversion"/>
  </si>
  <si>
    <t>시.군사무국장</t>
    <phoneticPr fontId="20" type="noConversion"/>
  </si>
  <si>
    <t>일반운영비</t>
    <phoneticPr fontId="20" type="noConversion"/>
  </si>
  <si>
    <t>휴대폰</t>
    <phoneticPr fontId="20" type="noConversion"/>
  </si>
  <si>
    <t>문자팩스</t>
    <phoneticPr fontId="20" type="noConversion"/>
  </si>
  <si>
    <t>홈페이지관리</t>
    <phoneticPr fontId="20" type="noConversion"/>
  </si>
  <si>
    <t>다과구입</t>
    <phoneticPr fontId="20" type="noConversion"/>
  </si>
  <si>
    <t>소모품구입</t>
    <phoneticPr fontId="20" type="noConversion"/>
  </si>
  <si>
    <t>기타물품구입</t>
    <phoneticPr fontId="20" type="noConversion"/>
  </si>
  <si>
    <t>여비</t>
    <phoneticPr fontId="20" type="noConversion"/>
  </si>
  <si>
    <t>노조차량운영</t>
    <phoneticPr fontId="20" type="noConversion"/>
  </si>
  <si>
    <t>보험료및유지관리</t>
    <phoneticPr fontId="20" type="noConversion"/>
  </si>
  <si>
    <t>분담금</t>
    <phoneticPr fontId="20" type="noConversion"/>
  </si>
  <si>
    <t>사업성경비</t>
    <phoneticPr fontId="20" type="noConversion"/>
  </si>
  <si>
    <t>단체교섭사업</t>
    <phoneticPr fontId="20" type="noConversion"/>
  </si>
  <si>
    <t>단체교섭단운영(수당)</t>
    <phoneticPr fontId="20" type="noConversion"/>
  </si>
  <si>
    <t>회의경비</t>
    <phoneticPr fontId="20" type="noConversion"/>
  </si>
  <si>
    <t>워크숍경비</t>
    <phoneticPr fontId="20" type="noConversion"/>
  </si>
  <si>
    <t>자문단 운영</t>
    <phoneticPr fontId="20" type="noConversion"/>
  </si>
  <si>
    <t>자문위원수당</t>
    <phoneticPr fontId="20" type="noConversion"/>
  </si>
  <si>
    <t>조직활성화</t>
    <phoneticPr fontId="20" type="noConversion"/>
  </si>
  <si>
    <t>지구별운영비</t>
    <phoneticPr fontId="20" type="noConversion"/>
  </si>
  <si>
    <t>상임위원회개최</t>
    <phoneticPr fontId="20" type="noConversion"/>
  </si>
  <si>
    <t>조합활성화간담회(노사)</t>
    <phoneticPr fontId="20" type="noConversion"/>
  </si>
  <si>
    <t>임원회의</t>
    <phoneticPr fontId="20" type="noConversion"/>
  </si>
  <si>
    <t>상급단체회의참석</t>
    <phoneticPr fontId="20" type="noConversion"/>
  </si>
  <si>
    <t>조직강화</t>
    <phoneticPr fontId="20" type="noConversion"/>
  </si>
  <si>
    <t>임원균등우수지부포상</t>
    <phoneticPr fontId="20" type="noConversion"/>
  </si>
  <si>
    <t>우수조합원포상</t>
    <phoneticPr fontId="20" type="noConversion"/>
  </si>
  <si>
    <t>퇴직자간담회</t>
    <phoneticPr fontId="20" type="noConversion"/>
  </si>
  <si>
    <t>조직운영활동비</t>
    <phoneticPr fontId="20" type="noConversion"/>
  </si>
  <si>
    <t>각종집회참석</t>
    <phoneticPr fontId="20" type="noConversion"/>
  </si>
  <si>
    <t>정책연구소지원</t>
    <phoneticPr fontId="20" type="noConversion"/>
  </si>
  <si>
    <t>연구원수당</t>
    <phoneticPr fontId="20" type="noConversion"/>
  </si>
  <si>
    <t>홍보자료발송경비</t>
    <phoneticPr fontId="20" type="noConversion"/>
  </si>
  <si>
    <t>대외협력사업</t>
    <phoneticPr fontId="20" type="noConversion"/>
  </si>
  <si>
    <t>예비비</t>
    <phoneticPr fontId="20" type="noConversion"/>
  </si>
  <si>
    <t>사무실환경개선</t>
    <phoneticPr fontId="20" type="noConversion"/>
  </si>
  <si>
    <t>특수홍보비지원</t>
    <phoneticPr fontId="20" type="noConversion"/>
  </si>
  <si>
    <t>상근직원</t>
    <phoneticPr fontId="20" type="noConversion"/>
  </si>
  <si>
    <t>사무처운영</t>
    <phoneticPr fontId="20" type="noConversion"/>
  </si>
  <si>
    <t>회의비</t>
    <phoneticPr fontId="20" type="noConversion"/>
  </si>
  <si>
    <t>선거비</t>
    <phoneticPr fontId="20" type="noConversion"/>
  </si>
  <si>
    <t>홍보사업비</t>
    <phoneticPr fontId="20" type="noConversion"/>
  </si>
  <si>
    <t>인건비</t>
    <phoneticPr fontId="20" type="noConversion"/>
  </si>
  <si>
    <t>언론활동</t>
    <phoneticPr fontId="20" type="noConversion"/>
  </si>
  <si>
    <t>경상예산</t>
    <phoneticPr fontId="20" type="noConversion"/>
  </si>
  <si>
    <t>사업예산</t>
    <phoneticPr fontId="20" type="noConversion"/>
  </si>
  <si>
    <t>경상적경비</t>
    <phoneticPr fontId="20" type="noConversion"/>
  </si>
  <si>
    <t>기획정책사업비</t>
    <phoneticPr fontId="20" type="noConversion"/>
  </si>
  <si>
    <t>조직사업비</t>
    <phoneticPr fontId="20" type="noConversion"/>
  </si>
  <si>
    <t>보험료부담</t>
    <phoneticPr fontId="20" type="noConversion"/>
  </si>
  <si>
    <t>전임인건비</t>
    <phoneticPr fontId="20" type="noConversion"/>
  </si>
  <si>
    <t>출범식개최</t>
    <phoneticPr fontId="20" type="noConversion"/>
  </si>
  <si>
    <t>노조차량임대료</t>
    <phoneticPr fontId="20" type="noConversion"/>
  </si>
  <si>
    <t>사무처차량연료비지원</t>
    <phoneticPr fontId="20" type="noConversion"/>
  </si>
  <si>
    <t>관내외여비출장</t>
    <phoneticPr fontId="20" type="noConversion"/>
  </si>
  <si>
    <t>노조홍보자료제작</t>
    <phoneticPr fontId="20" type="noConversion"/>
  </si>
  <si>
    <t>노조홍보물품구입</t>
    <phoneticPr fontId="20" type="noConversion"/>
  </si>
  <si>
    <t>희생자구제</t>
    <phoneticPr fontId="20" type="noConversion"/>
  </si>
  <si>
    <t>대외업무추진비</t>
    <phoneticPr fontId="20" type="noConversion"/>
  </si>
  <si>
    <t>위원장선거공탁금</t>
    <phoneticPr fontId="20" type="noConversion"/>
  </si>
  <si>
    <t>선거사무시스템사용료</t>
    <phoneticPr fontId="20" type="noConversion"/>
  </si>
  <si>
    <t>사무처직원</t>
    <phoneticPr fontId="20" type="noConversion"/>
  </si>
  <si>
    <t>전임자</t>
    <phoneticPr fontId="20" type="noConversion"/>
  </si>
  <si>
    <t>특수업무
활동비</t>
    <phoneticPr fontId="20" type="noConversion"/>
  </si>
  <si>
    <t>합계</t>
    <phoneticPr fontId="20" type="noConversion"/>
  </si>
  <si>
    <t>총계</t>
    <phoneticPr fontId="20" type="noConversion"/>
  </si>
  <si>
    <t>차량유지관리</t>
    <phoneticPr fontId="20" type="noConversion"/>
  </si>
  <si>
    <t>조직활성화사업</t>
    <phoneticPr fontId="20" type="noConversion"/>
  </si>
  <si>
    <t>임원선출비용</t>
    <phoneticPr fontId="20" type="noConversion"/>
  </si>
  <si>
    <t>비품구입</t>
    <phoneticPr fontId="20" type="noConversion"/>
  </si>
  <si>
    <t>홍보교육사업비</t>
    <phoneticPr fontId="20" type="noConversion"/>
  </si>
  <si>
    <t>회계및조직관리시스템사용료</t>
    <phoneticPr fontId="20" type="noConversion"/>
  </si>
  <si>
    <t>이월금</t>
  </si>
  <si>
    <t>산출근거</t>
  </si>
  <si>
    <t>1개월분</t>
  </si>
  <si>
    <t>과목존치</t>
    <phoneticPr fontId="20" type="noConversion"/>
  </si>
  <si>
    <t>100,000원*12월=1,200,000원</t>
    <phoneticPr fontId="20" type="noConversion"/>
  </si>
  <si>
    <t xml:space="preserve">업무추진비 500,000원*12월=6,000,000원          </t>
    <phoneticPr fontId="20" type="noConversion"/>
  </si>
  <si>
    <t>업무추진비 250,000원*12월=3,000,000원</t>
    <phoneticPr fontId="20" type="noConversion"/>
  </si>
  <si>
    <t>업무추진비 100,000원*4명(부위원장)*12월=4,800,000원</t>
    <phoneticPr fontId="20" type="noConversion"/>
  </si>
  <si>
    <t>업무추진비 100,000원*24개지부*12월=28,800,000원</t>
    <phoneticPr fontId="20" type="noConversion"/>
  </si>
  <si>
    <t>기정대비
증감액
(D=C-B)</t>
    <phoneticPr fontId="20" type="noConversion"/>
  </si>
  <si>
    <t>증감비율
(C/B)(%)</t>
    <phoneticPr fontId="20" type="noConversion"/>
  </si>
  <si>
    <t>대의원대회개최</t>
    <phoneticPr fontId="20" type="noConversion"/>
  </si>
  <si>
    <t>퇴직금적립</t>
    <phoneticPr fontId="20" type="noConversion"/>
  </si>
  <si>
    <t>국장및부장</t>
    <phoneticPr fontId="20" type="noConversion"/>
  </si>
  <si>
    <t>임원및사무처간담회</t>
    <phoneticPr fontId="20" type="noConversion"/>
  </si>
  <si>
    <t>회의및간담회경비</t>
    <phoneticPr fontId="20" type="noConversion"/>
  </si>
  <si>
    <t>전간부결의대회</t>
    <phoneticPr fontId="20" type="noConversion"/>
  </si>
  <si>
    <t>조합간부교육및합숙훈련비</t>
    <phoneticPr fontId="20" type="noConversion"/>
  </si>
  <si>
    <t>타기관경조사</t>
    <phoneticPr fontId="20" type="noConversion"/>
  </si>
  <si>
    <t>대의회활동</t>
    <phoneticPr fontId="20" type="noConversion"/>
  </si>
  <si>
    <t>기타대외활동</t>
    <phoneticPr fontId="20" type="noConversion"/>
  </si>
  <si>
    <t>상급단체의무금</t>
    <phoneticPr fontId="20" type="noConversion"/>
  </si>
  <si>
    <t>기타수입</t>
    <phoneticPr fontId="20" type="noConversion"/>
  </si>
  <si>
    <t>희생자구제적립금</t>
    <phoneticPr fontId="20" type="noConversion"/>
  </si>
  <si>
    <t>경북교육노조 15년사 책자발간</t>
    <phoneticPr fontId="20" type="noConversion"/>
  </si>
  <si>
    <t>세목삭제</t>
    <phoneticPr fontId="20" type="noConversion"/>
  </si>
  <si>
    <t>세목존치</t>
    <phoneticPr fontId="20" type="noConversion"/>
  </si>
  <si>
    <t>교육사업비</t>
    <phoneticPr fontId="20" type="noConversion"/>
  </si>
  <si>
    <t>외부기관찬조 및 모금</t>
    <phoneticPr fontId="20" type="noConversion"/>
  </si>
  <si>
    <t xml:space="preserve"> 4대보험료 기관부담금(264,000원*12월=3,168,000원)</t>
    <phoneticPr fontId="20" type="noConversion"/>
  </si>
  <si>
    <t>44,000원*12월=528,000원</t>
    <phoneticPr fontId="20" type="noConversion"/>
  </si>
  <si>
    <t>80,000원*12월=960,000원</t>
    <phoneticPr fontId="20" type="noConversion"/>
  </si>
  <si>
    <t xml:space="preserve">체육대회 물품 </t>
    <phoneticPr fontId="20" type="noConversion"/>
  </si>
  <si>
    <t>조합원 해외연수비</t>
    <phoneticPr fontId="20" type="noConversion"/>
  </si>
  <si>
    <t>조합원자녀 장학금</t>
    <phoneticPr fontId="20" type="noConversion"/>
  </si>
  <si>
    <t>노사실적 보고회 상품 및 경품구입</t>
    <phoneticPr fontId="20" type="noConversion"/>
  </si>
  <si>
    <t>416,660원*12회=5,000,000원</t>
    <phoneticPr fontId="20" type="noConversion"/>
  </si>
  <si>
    <t>45,000원*15명*6회=4,050,000원</t>
    <phoneticPr fontId="20" type="noConversion"/>
  </si>
  <si>
    <t>3,000,000원*2회=6,000,000원, 홍보지(신문) 제작 경비 홈페이지개편 등</t>
    <phoneticPr fontId="20" type="noConversion"/>
  </si>
  <si>
    <t>1,500원*1,000기관* 1회 =6,000,000원, 홍보지발송(각급기관별)</t>
    <phoneticPr fontId="20" type="noConversion"/>
  </si>
  <si>
    <t>500,000원*10월=5,000,000원(조례 개정 등 도의원협의)</t>
    <phoneticPr fontId="20" type="noConversion"/>
  </si>
  <si>
    <t>500,000원*10회=5,000,000원</t>
    <phoneticPr fontId="20" type="noConversion"/>
  </si>
  <si>
    <t>공노총 대구경북연합(100,000원*12월=1,200,000원)
대경공공노조(50,000*12월=600,000원)
영남권교육청노조협의회 등(2,200,000원*1년=2,200,000원)</t>
  </si>
  <si>
    <t>500원*3,800명(조합원수)*4회=7,600,000원</t>
  </si>
  <si>
    <t>5,000,000원*1회=5,000,000원(사회복지시설)</t>
    <phoneticPr fontId="20" type="noConversion"/>
  </si>
  <si>
    <t>2020 예산
(A)</t>
    <phoneticPr fontId="20" type="noConversion"/>
  </si>
  <si>
    <t>2020 1차추경
(B)</t>
    <phoneticPr fontId="20" type="noConversion"/>
  </si>
  <si>
    <t>2021 예산
(C)</t>
    <phoneticPr fontId="20" type="noConversion"/>
  </si>
  <si>
    <t>경북교육노조 2021년도 세입.세출 예산(안)</t>
    <phoneticPr fontId="20" type="noConversion"/>
  </si>
  <si>
    <t>2019 1차추경
(A)</t>
    <phoneticPr fontId="20" type="noConversion"/>
  </si>
  <si>
    <t>2020 예산
(B)</t>
    <phoneticPr fontId="20" type="noConversion"/>
  </si>
  <si>
    <t>경북교육노조 2020년도 제1회 추경 세입.세출 예산(안)</t>
    <phoneticPr fontId="20" type="noConversion"/>
  </si>
  <si>
    <t>2020 1차추경
(C)</t>
    <phoneticPr fontId="20" type="noConversion"/>
  </si>
  <si>
    <t>12,000,000원*1년=12,000,000원(5급이상 후원회비, 노조차량 대여비, 취업보조금, 등)</t>
    <phoneticPr fontId="20" type="noConversion"/>
  </si>
  <si>
    <t>100,000원*1년=100,000원</t>
    <phoneticPr fontId="20" type="noConversion"/>
  </si>
  <si>
    <t>75,000원*12월=900,000원</t>
    <phoneticPr fontId="20" type="noConversion"/>
  </si>
  <si>
    <t>일반수용비(일간지구독 등)</t>
    <phoneticPr fontId="20" type="noConversion"/>
  </si>
  <si>
    <t>300,000원*10종*1년=2,600,000원</t>
    <phoneticPr fontId="20" type="noConversion"/>
  </si>
  <si>
    <t>337,500원*12월=4,050,000원</t>
    <phoneticPr fontId="20" type="noConversion"/>
  </si>
  <si>
    <t>61,900원*7명*5일*12월=26,000,000원(출장비 등)</t>
    <phoneticPr fontId="20" type="noConversion"/>
  </si>
  <si>
    <t>불우이웃돕기</t>
    <phoneticPr fontId="20" type="noConversion"/>
  </si>
  <si>
    <t>100,000원*30명=3,000,000원</t>
    <phoneticPr fontId="20" type="noConversion"/>
  </si>
  <si>
    <t>120,000원*30회=3,600,000원</t>
    <phoneticPr fontId="20" type="noConversion"/>
  </si>
  <si>
    <t>200,000원*12식=2,400,000원</t>
    <phoneticPr fontId="20" type="noConversion"/>
  </si>
  <si>
    <t>3,000원*1,400명*12월=50,400,000</t>
    <phoneticPr fontId="20" type="noConversion"/>
  </si>
  <si>
    <t xml:space="preserve">1,000,000원*1년=1,000,000원 </t>
    <phoneticPr fontId="20" type="noConversion"/>
  </si>
  <si>
    <t>100,000원*10명*5회=5,000,000원</t>
    <phoneticPr fontId="20" type="noConversion"/>
  </si>
  <si>
    <t>14,000원*955명(6급)*12월=160,440,000원,
13,000원*1,980명(7급)*12월=308,880,000원,
12,000원*670명(8급)*12월=96,480,000원,
11,000원*229명(9급)*12월=30,228,000원</t>
  </si>
  <si>
    <t>14,000원*955명(6급)*12월=160,440,000원,
13,000원*1,980명(7급)*12월=308,880,000원,
12,000원*670명(8급)*12월=96,480,000원,
11,000원*229명(9급)*12월=30,228,000원</t>
    <phoneticPr fontId="20" type="noConversion"/>
  </si>
  <si>
    <t>조합원 연수비</t>
    <phoneticPr fontId="20" type="noConversion"/>
  </si>
  <si>
    <t>250,000원*12월=3,000,000원</t>
    <phoneticPr fontId="20" type="noConversion"/>
  </si>
  <si>
    <t>사무실 컴퓨터구입1,500,000원*3대=3,500,000원
냉장고구입500,000원*대=500,000원</t>
    <phoneticPr fontId="20" type="noConversion"/>
  </si>
  <si>
    <t>300,000원*10종*1년=3,000,000원</t>
    <phoneticPr fontId="20" type="noConversion"/>
  </si>
  <si>
    <t>9,000,000원 * 2회=18,000,000원(상조용품, 택배비)</t>
    <phoneticPr fontId="20" type="noConversion"/>
  </si>
  <si>
    <t>각 지부 기념품 구입 지원 13,000,000원 * 1건 = 13,000,000원</t>
    <phoneticPr fontId="20" type="noConversion"/>
  </si>
  <si>
    <t>50,000원*10명*3회=1,500,000원</t>
    <phoneticPr fontId="20" type="noConversion"/>
  </si>
  <si>
    <t>200,000원*25회=5,000,000원</t>
    <phoneticPr fontId="20" type="noConversion"/>
  </si>
  <si>
    <t>955,900원*10월=9,559,000원</t>
    <phoneticPr fontId="20" type="noConversion"/>
  </si>
  <si>
    <t>500,000원*6회=3,000,000원</t>
    <phoneticPr fontId="20" type="noConversion"/>
  </si>
  <si>
    <t>400,000원*20회=8,000,000원 (지부, 학교 순회 등)</t>
    <phoneticPr fontId="20" type="noConversion"/>
  </si>
  <si>
    <t>50,000원*4개지부=200,000원, 지부장 선거 비용 등</t>
    <phoneticPr fontId="20" type="noConversion"/>
  </si>
  <si>
    <t>2,500,000원*4회=10,000,000원 각종사업홍보용품(신규조합원 연수 홍보물품,사무관합격자조합원축하액자구입,교육위원및 지부장감사패)</t>
    <phoneticPr fontId="20" type="noConversion"/>
  </si>
  <si>
    <t>600,000원*10월=6,000,000원(조례 개정 등 도의원협의)</t>
    <phoneticPr fontId="20" type="noConversion"/>
  </si>
  <si>
    <t>10,000,000원*1년=10,000,000원(5급이상 후원회비, 취업보조금, 등)</t>
    <phoneticPr fontId="20" type="noConversion"/>
  </si>
  <si>
    <t>200,000원*12월=2,400,000원(차량운영지원비)</t>
    <phoneticPr fontId="20" type="noConversion"/>
  </si>
  <si>
    <t>본조국장</t>
    <phoneticPr fontId="20" type="noConversion"/>
  </si>
  <si>
    <t>40,000원*100명= 4,000,000원</t>
    <phoneticPr fontId="20" type="noConversion"/>
  </si>
  <si>
    <t>70,000원 * 200박스=14,000,000원(상조용품, 택배비 등)</t>
    <phoneticPr fontId="20" type="noConversion"/>
  </si>
  <si>
    <t>50,000원*20명*2회=2,000,000원</t>
    <phoneticPr fontId="20" type="noConversion"/>
  </si>
  <si>
    <t>2,500,000원*12월=30,000,000원(출장비,시간외수당)</t>
    <phoneticPr fontId="20" type="noConversion"/>
  </si>
  <si>
    <t>20,000원*10명*10회=2,000,000원</t>
    <phoneticPr fontId="20" type="noConversion"/>
  </si>
  <si>
    <t>4,500원*3950명*12월=213,300,000원</t>
    <phoneticPr fontId="20" type="noConversion"/>
  </si>
  <si>
    <t>지부활성화경비</t>
    <phoneticPr fontId="20" type="noConversion"/>
  </si>
  <si>
    <t>8,000,000원*1년=8,000,000원</t>
    <phoneticPr fontId="20" type="noConversion"/>
  </si>
  <si>
    <t>노조활동복구입</t>
    <phoneticPr fontId="20" type="noConversion"/>
  </si>
  <si>
    <t>3,100원*4,000명*1회=12,400,000원(기념품)                                   200,000원*16종= 3,200,000원(추첨물품)                                                                                60,000원*133벌= 7,980,000원(체육복)</t>
    <phoneticPr fontId="20" type="noConversion"/>
  </si>
  <si>
    <t>20,000원*133명*2회=5,320,000원</t>
    <phoneticPr fontId="20" type="noConversion"/>
  </si>
  <si>
    <t>200,000원*12회=2,400,000원</t>
    <phoneticPr fontId="20" type="noConversion"/>
  </si>
  <si>
    <t>30,000원*15명*10회=4,500,000원</t>
    <phoneticPr fontId="20" type="noConversion"/>
  </si>
  <si>
    <t>400,000원*12월=4,480,000원 (지부, 학교 순회 등)</t>
    <phoneticPr fontId="20" type="noConversion"/>
  </si>
  <si>
    <t>100,000원*5명*6회=3,000,000원</t>
    <phoneticPr fontId="20" type="noConversion"/>
  </si>
  <si>
    <t>200,000원*12회=2,400,000원</t>
    <phoneticPr fontId="20" type="noConversion"/>
  </si>
  <si>
    <t>189,400원*5개지부=947,000원, 지부장 선거 비용 등</t>
    <phoneticPr fontId="20" type="noConversion"/>
  </si>
  <si>
    <t>2,564,580원*12월=30,775,000원</t>
    <phoneticPr fontId="20" type="noConversion"/>
  </si>
  <si>
    <t>차량운영지원비</t>
    <phoneticPr fontId="20" type="noConversion"/>
  </si>
  <si>
    <t>관내외여비출장여비</t>
    <phoneticPr fontId="20" type="noConversion"/>
  </si>
  <si>
    <t>인터넷 및 기기 사용료</t>
    <phoneticPr fontId="20" type="noConversion"/>
  </si>
  <si>
    <t>500,000원*2회=1,000,000원</t>
    <phoneticPr fontId="20" type="noConversion"/>
  </si>
  <si>
    <t>200,000원*14종=2,800,000원</t>
    <phoneticPr fontId="20" type="noConversion"/>
  </si>
  <si>
    <t>20,000원*10명*5회=1,000,000원</t>
    <phoneticPr fontId="20" type="noConversion"/>
  </si>
  <si>
    <t>100,000원*10명*1회=1,000,000원</t>
    <phoneticPr fontId="20" type="noConversion"/>
  </si>
  <si>
    <t>30,000원*140명= 4,200,000원</t>
    <phoneticPr fontId="20" type="noConversion"/>
  </si>
  <si>
    <t>647,128,000원*1%=6,472,000원</t>
    <phoneticPr fontId="20" type="noConversion"/>
  </si>
  <si>
    <t>5000,000원*50명*1회=25,000,000원</t>
    <phoneticPr fontId="20" type="noConversion"/>
  </si>
  <si>
    <t>180,000원*65벌=11,700,000원</t>
    <phoneticPr fontId="20" type="noConversion"/>
  </si>
  <si>
    <t>20,000원*30명*4회=2,400,000원</t>
    <phoneticPr fontId="20" type="noConversion"/>
  </si>
  <si>
    <t>50,000원*12명*10회=(공노총 및 교육청연맹 대의원대회.임원회의, 대표자회의, 제도개선의원회 및 각종회의 참석)</t>
    <phoneticPr fontId="20" type="noConversion"/>
  </si>
  <si>
    <t>500,000원*4회=2,000,000원</t>
    <phoneticPr fontId="20" type="noConversion"/>
  </si>
  <si>
    <t>100,000원*18명=1,800,000원</t>
    <phoneticPr fontId="20" type="noConversion"/>
  </si>
  <si>
    <t>200,000원*25명= 5,000,000원</t>
    <phoneticPr fontId="20" type="noConversion"/>
  </si>
  <si>
    <t>업무추진비 70,000원*24개지부*12월=20,160,000원</t>
    <phoneticPr fontId="20" type="noConversion"/>
  </si>
  <si>
    <t>업무추진비 70,000원*7국*1명*12월5,800,000원</t>
    <phoneticPr fontId="20" type="noConversion"/>
  </si>
  <si>
    <t>1,000,000원*24개지부=24,000,000원</t>
    <phoneticPr fontId="20" type="noConversion"/>
  </si>
  <si>
    <t>3,572,000*4회=14,288,000원</t>
    <phoneticPr fontId="2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</si>
</sst>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-* #,##0_-;\-* #,##0_-;_-* &quot;-&quot;_-;_-@_-"/>
    <numFmt numFmtId="176" formatCode="#,##0_ "/>
    <numFmt numFmtId="177" formatCode="#,##0_);[Red]\(#,##0\)"/>
    <numFmt numFmtId="178" formatCode="#,##0.00_);[Red]\(#,##0.00\)"/>
    <numFmt numFmtId="179" formatCode="#,##0_ ;[Red]\-#,##0\ "/>
    <numFmt numFmtId="180" formatCode="0.00_ ;[Red]\-0.00\ "/>
  </numFmts>
  <fonts count="28">
    <font>
      <sz val="11"/>
      <name val="돋움"/>
      <family val="3"/>
      <charset val="129"/>
    </font>
    <font>
      <sz val="11"/>
      <color indexed="8"/>
      <name val="맑은 고딕"/>
      <family val="3"/>
      <charset val="129"/>
    </font>
    <font>
      <sz val="11"/>
      <color indexed="9"/>
      <name val="맑은 고딕"/>
      <family val="3"/>
      <charset val="129"/>
    </font>
    <font>
      <sz val="11"/>
      <color indexed="10"/>
      <name val="맑은 고딕"/>
      <family val="3"/>
      <charset val="129"/>
    </font>
    <font>
      <b/>
      <sz val="11"/>
      <color indexed="52"/>
      <name val="맑은 고딕"/>
      <family val="3"/>
      <charset val="129"/>
    </font>
    <font>
      <sz val="11"/>
      <color indexed="20"/>
      <name val="맑은 고딕"/>
      <family val="3"/>
      <charset val="129"/>
    </font>
    <font>
      <sz val="11"/>
      <name val="돋움"/>
      <family val="3"/>
      <charset val="129"/>
    </font>
    <font>
      <sz val="11"/>
      <color indexed="60"/>
      <name val="맑은 고딕"/>
      <family val="3"/>
      <charset val="129"/>
    </font>
    <font>
      <i/>
      <sz val="11"/>
      <color indexed="23"/>
      <name val="맑은 고딕"/>
      <family val="3"/>
      <charset val="129"/>
    </font>
    <font>
      <b/>
      <sz val="11"/>
      <color indexed="9"/>
      <name val="맑은 고딕"/>
      <family val="3"/>
      <charset val="129"/>
    </font>
    <font>
      <sz val="11"/>
      <color indexed="52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1"/>
      <color indexed="62"/>
      <name val="맑은 고딕"/>
      <family val="3"/>
      <charset val="129"/>
    </font>
    <font>
      <b/>
      <sz val="18"/>
      <color indexed="56"/>
      <name val="맑은 고딕"/>
      <family val="3"/>
      <charset val="129"/>
    </font>
    <font>
      <b/>
      <sz val="15"/>
      <color indexed="56"/>
      <name val="맑은 고딕"/>
      <family val="3"/>
      <charset val="129"/>
    </font>
    <font>
      <b/>
      <sz val="13"/>
      <color indexed="56"/>
      <name val="맑은 고딕"/>
      <family val="3"/>
      <charset val="129"/>
    </font>
    <font>
      <b/>
      <sz val="11"/>
      <color indexed="56"/>
      <name val="맑은 고딕"/>
      <family val="3"/>
      <charset val="129"/>
    </font>
    <font>
      <sz val="11"/>
      <color indexed="17"/>
      <name val="맑은 고딕"/>
      <family val="3"/>
      <charset val="129"/>
    </font>
    <font>
      <b/>
      <sz val="11"/>
      <color indexed="63"/>
      <name val="맑은 고딕"/>
      <family val="3"/>
      <charset val="129"/>
    </font>
    <font>
      <sz val="9"/>
      <color indexed="8"/>
      <name val="Arial MT"/>
      <family val="2"/>
    </font>
    <font>
      <sz val="8"/>
      <name val="돋움"/>
      <family val="3"/>
      <charset val="129"/>
    </font>
    <font>
      <sz val="10"/>
      <name val="돋움"/>
      <family val="3"/>
      <charset val="129"/>
    </font>
    <font>
      <b/>
      <sz val="18"/>
      <name val="돋움"/>
      <family val="3"/>
      <charset val="129"/>
    </font>
    <font>
      <sz val="9"/>
      <name val="돋움"/>
      <family val="3"/>
      <charset val="129"/>
    </font>
    <font>
      <sz val="9"/>
      <name val="휴먼엑스포"/>
      <family val="1"/>
      <charset val="129"/>
    </font>
    <font>
      <sz val="9"/>
      <color theme="0" tint="-0.14999847407452621"/>
      <name val="돋움"/>
      <family val="3"/>
      <charset val="129"/>
    </font>
    <font>
      <sz val="9"/>
      <color theme="1"/>
      <name val="돋움"/>
      <family val="3"/>
      <charset val="129"/>
    </font>
    <font>
      <sz val="9"/>
      <color rgb="FF0000FF"/>
      <name val="돋움"/>
      <family val="3"/>
      <charset val="129"/>
    </font>
  </fonts>
  <fills count="3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</fills>
  <borders count="2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8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20" borderId="1" applyNumberFormat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21" borderId="2" applyNumberFormat="0" applyFont="0" applyAlignment="0" applyProtection="0">
      <alignment vertical="center"/>
    </xf>
    <xf numFmtId="9" fontId="6" fillId="0" borderId="0" applyFont="0" applyFill="0" applyBorder="0" applyAlignment="0" applyProtection="0"/>
    <xf numFmtId="0" fontId="7" fillId="22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3" borderId="3" applyNumberFormat="0" applyAlignment="0" applyProtection="0">
      <alignment vertical="center"/>
    </xf>
    <xf numFmtId="41" fontId="6" fillId="0" borderId="0" applyFont="0" applyFill="0" applyBorder="0" applyAlignment="0" applyProtection="0"/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7" borderId="1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8" fillId="20" borderId="9" applyNumberFormat="0" applyAlignment="0" applyProtection="0">
      <alignment vertical="center"/>
    </xf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/>
    <xf numFmtId="1" fontId="19" fillId="0" borderId="0" applyProtection="0"/>
  </cellStyleXfs>
  <cellXfs count="186">
    <xf numFmtId="0" fontId="0" fillId="0" borderId="0" xfId="0"/>
    <xf numFmtId="177" fontId="21" fillId="0" borderId="0" xfId="0" applyNumberFormat="1" applyFont="1" applyBorder="1" applyAlignment="1">
      <alignment vertical="center"/>
    </xf>
    <xf numFmtId="0" fontId="21" fillId="0" borderId="0" xfId="0" applyFont="1" applyBorder="1" applyAlignment="1">
      <alignment vertical="center"/>
    </xf>
    <xf numFmtId="0" fontId="0" fillId="0" borderId="0" xfId="0" applyAlignment="1">
      <alignment vertical="center" wrapText="1"/>
    </xf>
    <xf numFmtId="0" fontId="21" fillId="0" borderId="0" xfId="0" applyFont="1" applyAlignment="1">
      <alignment vertical="center"/>
    </xf>
    <xf numFmtId="177" fontId="21" fillId="0" borderId="0" xfId="0" applyNumberFormat="1" applyFont="1" applyAlignment="1">
      <alignment vertical="center"/>
    </xf>
    <xf numFmtId="0" fontId="21" fillId="0" borderId="0" xfId="0" applyFont="1" applyBorder="1" applyAlignment="1">
      <alignment horizontal="center" vertical="center"/>
    </xf>
    <xf numFmtId="41" fontId="21" fillId="0" borderId="0" xfId="33" applyFont="1" applyFill="1" applyBorder="1" applyAlignment="1">
      <alignment vertical="center"/>
    </xf>
    <xf numFmtId="0" fontId="21" fillId="0" borderId="0" xfId="0" applyFont="1" applyBorder="1" applyAlignment="1">
      <alignment vertical="center" wrapText="1"/>
    </xf>
    <xf numFmtId="0" fontId="21" fillId="0" borderId="0" xfId="0" applyFont="1" applyAlignment="1">
      <alignment horizontal="center" vertical="center"/>
    </xf>
    <xf numFmtId="41" fontId="21" fillId="0" borderId="0" xfId="33" applyFont="1" applyAlignment="1">
      <alignment vertical="center"/>
    </xf>
    <xf numFmtId="0" fontId="21" fillId="0" borderId="0" xfId="0" applyFont="1" applyAlignment="1">
      <alignment vertical="center" wrapText="1"/>
    </xf>
    <xf numFmtId="177" fontId="0" fillId="0" borderId="0" xfId="0" applyNumberFormat="1" applyAlignment="1">
      <alignment vertical="center"/>
    </xf>
    <xf numFmtId="0" fontId="21" fillId="0" borderId="0" xfId="0" applyFont="1" applyBorder="1" applyAlignment="1">
      <alignment vertical="center" shrinkToFit="1"/>
    </xf>
    <xf numFmtId="0" fontId="21" fillId="0" borderId="0" xfId="0" applyFont="1" applyAlignment="1">
      <alignment vertical="center" shrinkToFit="1"/>
    </xf>
    <xf numFmtId="41" fontId="6" fillId="0" borderId="0" xfId="33" applyFont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Fill="1" applyAlignment="1">
      <alignment vertical="center"/>
    </xf>
    <xf numFmtId="178" fontId="21" fillId="0" borderId="0" xfId="0" applyNumberFormat="1" applyFont="1" applyFill="1" applyBorder="1" applyAlignment="1">
      <alignment vertical="center"/>
    </xf>
    <xf numFmtId="178" fontId="21" fillId="0" borderId="0" xfId="0" applyNumberFormat="1" applyFont="1" applyFill="1" applyAlignment="1">
      <alignment vertical="center"/>
    </xf>
    <xf numFmtId="178" fontId="0" fillId="0" borderId="0" xfId="0" applyNumberFormat="1" applyFill="1" applyAlignment="1">
      <alignment vertical="center"/>
    </xf>
    <xf numFmtId="0" fontId="21" fillId="0" borderId="18" xfId="0" applyFont="1" applyBorder="1" applyAlignment="1">
      <alignment horizontal="center" vertical="center"/>
    </xf>
    <xf numFmtId="0" fontId="21" fillId="0" borderId="18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/>
    </xf>
    <xf numFmtId="0" fontId="21" fillId="0" borderId="0" xfId="0" applyFont="1" applyBorder="1" applyAlignment="1">
      <alignment horizontal="center" vertical="center" textRotation="255"/>
    </xf>
    <xf numFmtId="0" fontId="21" fillId="0" borderId="0" xfId="0" applyFont="1" applyAlignment="1">
      <alignment horizontal="center" vertical="center" textRotation="255"/>
    </xf>
    <xf numFmtId="0" fontId="0" fillId="0" borderId="18" xfId="0" applyFill="1" applyBorder="1" applyAlignment="1">
      <alignment horizontal="center" vertical="center" textRotation="255"/>
    </xf>
    <xf numFmtId="0" fontId="0" fillId="0" borderId="0" xfId="0" applyFill="1" applyBorder="1" applyAlignment="1">
      <alignment horizontal="center" vertical="center" textRotation="255"/>
    </xf>
    <xf numFmtId="0" fontId="0" fillId="0" borderId="0" xfId="0" applyFill="1" applyAlignment="1">
      <alignment horizontal="center" vertical="center" textRotation="255"/>
    </xf>
    <xf numFmtId="0" fontId="0" fillId="0" borderId="18" xfId="0" applyBorder="1" applyAlignment="1">
      <alignment vertical="center" textRotation="255"/>
    </xf>
    <xf numFmtId="0" fontId="0" fillId="0" borderId="0" xfId="0" applyBorder="1" applyAlignment="1">
      <alignment vertical="center" textRotation="255"/>
    </xf>
    <xf numFmtId="177" fontId="24" fillId="24" borderId="12" xfId="0" applyNumberFormat="1" applyFont="1" applyFill="1" applyBorder="1" applyAlignment="1">
      <alignment horizontal="center" vertical="center" wrapText="1"/>
    </xf>
    <xf numFmtId="41" fontId="24" fillId="24" borderId="12" xfId="33" applyFont="1" applyFill="1" applyBorder="1" applyAlignment="1">
      <alignment horizontal="center" vertical="center" wrapText="1"/>
    </xf>
    <xf numFmtId="178" fontId="24" fillId="24" borderId="12" xfId="0" applyNumberFormat="1" applyFont="1" applyFill="1" applyBorder="1" applyAlignment="1">
      <alignment horizontal="center" vertical="center" wrapText="1"/>
    </xf>
    <xf numFmtId="0" fontId="24" fillId="24" borderId="15" xfId="0" applyNumberFormat="1" applyFont="1" applyFill="1" applyBorder="1" applyAlignment="1">
      <alignment horizontal="center" vertical="center" wrapText="1"/>
    </xf>
    <xf numFmtId="0" fontId="23" fillId="30" borderId="17" xfId="0" applyFont="1" applyFill="1" applyBorder="1" applyAlignment="1">
      <alignment vertical="center" textRotation="255"/>
    </xf>
    <xf numFmtId="179" fontId="23" fillId="30" borderId="13" xfId="0" applyNumberFormat="1" applyFont="1" applyFill="1" applyBorder="1" applyAlignment="1">
      <alignment vertical="center"/>
    </xf>
    <xf numFmtId="0" fontId="23" fillId="30" borderId="16" xfId="0" applyNumberFormat="1" applyFont="1" applyFill="1" applyBorder="1" applyAlignment="1">
      <alignment vertical="center" wrapText="1"/>
    </xf>
    <xf numFmtId="0" fontId="23" fillId="0" borderId="0" xfId="0" applyNumberFormat="1" applyFont="1" applyBorder="1" applyAlignment="1">
      <alignment horizontal="center" vertical="center"/>
    </xf>
    <xf numFmtId="0" fontId="23" fillId="0" borderId="0" xfId="0" applyNumberFormat="1" applyFont="1" applyBorder="1" applyAlignment="1">
      <alignment horizontal="center" vertical="center" textRotation="255"/>
    </xf>
    <xf numFmtId="0" fontId="23" fillId="0" borderId="0" xfId="0" applyNumberFormat="1" applyFont="1" applyBorder="1" applyAlignment="1">
      <alignment vertical="center" shrinkToFit="1"/>
    </xf>
    <xf numFmtId="179" fontId="23" fillId="0" borderId="13" xfId="0" applyNumberFormat="1" applyFont="1" applyFill="1" applyBorder="1" applyAlignment="1">
      <alignment vertical="center"/>
    </xf>
    <xf numFmtId="0" fontId="23" fillId="28" borderId="17" xfId="0" applyFont="1" applyFill="1" applyBorder="1" applyAlignment="1">
      <alignment vertical="center" textRotation="255"/>
    </xf>
    <xf numFmtId="179" fontId="23" fillId="28" borderId="12" xfId="0" applyNumberFormat="1" applyFont="1" applyFill="1" applyBorder="1" applyAlignment="1">
      <alignment vertical="center"/>
    </xf>
    <xf numFmtId="179" fontId="23" fillId="28" borderId="13" xfId="0" applyNumberFormat="1" applyFont="1" applyFill="1" applyBorder="1" applyAlignment="1">
      <alignment vertical="center"/>
    </xf>
    <xf numFmtId="0" fontId="23" fillId="28" borderId="15" xfId="0" applyFont="1" applyFill="1" applyBorder="1" applyAlignment="1">
      <alignment vertical="center" wrapText="1"/>
    </xf>
    <xf numFmtId="0" fontId="23" fillId="26" borderId="17" xfId="0" applyFont="1" applyFill="1" applyBorder="1" applyAlignment="1">
      <alignment vertical="center" textRotation="255"/>
    </xf>
    <xf numFmtId="179" fontId="23" fillId="26" borderId="12" xfId="0" applyNumberFormat="1" applyFont="1" applyFill="1" applyBorder="1" applyAlignment="1">
      <alignment vertical="center"/>
    </xf>
    <xf numFmtId="179" fontId="23" fillId="26" borderId="13" xfId="0" applyNumberFormat="1" applyFont="1" applyFill="1" applyBorder="1" applyAlignment="1">
      <alignment vertical="center"/>
    </xf>
    <xf numFmtId="3" fontId="23" fillId="26" borderId="12" xfId="0" applyNumberFormat="1" applyFont="1" applyFill="1" applyBorder="1" applyAlignment="1">
      <alignment horizontal="left" vertical="center" wrapText="1"/>
    </xf>
    <xf numFmtId="0" fontId="23" fillId="25" borderId="17" xfId="0" applyFont="1" applyFill="1" applyBorder="1" applyAlignment="1">
      <alignment horizontal="center" vertical="center"/>
    </xf>
    <xf numFmtId="179" fontId="23" fillId="25" borderId="12" xfId="0" applyNumberFormat="1" applyFont="1" applyFill="1" applyBorder="1" applyAlignment="1">
      <alignment vertical="center"/>
    </xf>
    <xf numFmtId="179" fontId="23" fillId="25" borderId="13" xfId="0" applyNumberFormat="1" applyFont="1" applyFill="1" applyBorder="1" applyAlignment="1">
      <alignment vertical="center"/>
    </xf>
    <xf numFmtId="3" fontId="23" fillId="25" borderId="12" xfId="0" applyNumberFormat="1" applyFont="1" applyFill="1" applyBorder="1" applyAlignment="1">
      <alignment horizontal="left" vertical="center" wrapText="1"/>
    </xf>
    <xf numFmtId="0" fontId="23" fillId="25" borderId="13" xfId="0" applyFont="1" applyFill="1" applyBorder="1" applyAlignment="1">
      <alignment vertical="center" textRotation="255"/>
    </xf>
    <xf numFmtId="0" fontId="23" fillId="0" borderId="12" xfId="0" applyFont="1" applyFill="1" applyBorder="1" applyAlignment="1">
      <alignment vertical="center" wrapText="1"/>
    </xf>
    <xf numFmtId="0" fontId="23" fillId="25" borderId="17" xfId="0" applyFont="1" applyFill="1" applyBorder="1" applyAlignment="1">
      <alignment vertical="center"/>
    </xf>
    <xf numFmtId="0" fontId="23" fillId="25" borderId="12" xfId="0" applyFont="1" applyFill="1" applyBorder="1" applyAlignment="1">
      <alignment vertical="center" wrapText="1"/>
    </xf>
    <xf numFmtId="0" fontId="23" fillId="26" borderId="17" xfId="0" applyFont="1" applyFill="1" applyBorder="1" applyAlignment="1">
      <alignment vertical="center" shrinkToFit="1"/>
    </xf>
    <xf numFmtId="0" fontId="23" fillId="26" borderId="12" xfId="0" applyFont="1" applyFill="1" applyBorder="1" applyAlignment="1">
      <alignment vertical="center" wrapText="1"/>
    </xf>
    <xf numFmtId="0" fontId="23" fillId="29" borderId="17" xfId="0" applyFont="1" applyFill="1" applyBorder="1" applyAlignment="1">
      <alignment vertical="center"/>
    </xf>
    <xf numFmtId="0" fontId="23" fillId="29" borderId="21" xfId="0" applyFont="1" applyFill="1" applyBorder="1" applyAlignment="1">
      <alignment horizontal="center" vertical="center"/>
    </xf>
    <xf numFmtId="179" fontId="23" fillId="29" borderId="12" xfId="0" applyNumberFormat="1" applyFont="1" applyFill="1" applyBorder="1" applyAlignment="1">
      <alignment vertical="center"/>
    </xf>
    <xf numFmtId="179" fontId="23" fillId="29" borderId="13" xfId="0" applyNumberFormat="1" applyFont="1" applyFill="1" applyBorder="1" applyAlignment="1">
      <alignment vertical="center"/>
    </xf>
    <xf numFmtId="0" fontId="23" fillId="29" borderId="12" xfId="0" applyFont="1" applyFill="1" applyBorder="1" applyAlignment="1">
      <alignment vertical="center" wrapText="1"/>
    </xf>
    <xf numFmtId="179" fontId="23" fillId="0" borderId="12" xfId="0" applyNumberFormat="1" applyFont="1" applyFill="1" applyBorder="1" applyAlignment="1">
      <alignment vertical="center"/>
    </xf>
    <xf numFmtId="0" fontId="23" fillId="0" borderId="12" xfId="0" applyFont="1" applyFill="1" applyBorder="1" applyAlignment="1">
      <alignment vertical="center"/>
    </xf>
    <xf numFmtId="0" fontId="23" fillId="29" borderId="17" xfId="0" applyFont="1" applyFill="1" applyBorder="1" applyAlignment="1">
      <alignment vertical="center" shrinkToFit="1"/>
    </xf>
    <xf numFmtId="0" fontId="23" fillId="29" borderId="15" xfId="0" applyFont="1" applyFill="1" applyBorder="1" applyAlignment="1">
      <alignment horizontal="center" vertical="center"/>
    </xf>
    <xf numFmtId="0" fontId="23" fillId="28" borderId="12" xfId="0" applyFont="1" applyFill="1" applyBorder="1" applyAlignment="1">
      <alignment vertical="center" wrapText="1"/>
    </xf>
    <xf numFmtId="0" fontId="23" fillId="26" borderId="17" xfId="0" applyFont="1" applyFill="1" applyBorder="1" applyAlignment="1">
      <alignment horizontal="center" vertical="center" shrinkToFit="1"/>
    </xf>
    <xf numFmtId="0" fontId="23" fillId="29" borderId="15" xfId="0" applyFont="1" applyFill="1" applyBorder="1" applyAlignment="1">
      <alignment vertical="center"/>
    </xf>
    <xf numFmtId="176" fontId="23" fillId="29" borderId="12" xfId="0" applyNumberFormat="1" applyFont="1" applyFill="1" applyBorder="1" applyAlignment="1">
      <alignment vertical="center" wrapText="1"/>
    </xf>
    <xf numFmtId="0" fontId="23" fillId="29" borderId="13" xfId="0" applyFont="1" applyFill="1" applyBorder="1" applyAlignment="1">
      <alignment vertical="center" shrinkToFit="1"/>
    </xf>
    <xf numFmtId="0" fontId="23" fillId="25" borderId="17" xfId="0" applyFont="1" applyFill="1" applyBorder="1" applyAlignment="1">
      <alignment vertical="center" textRotation="255"/>
    </xf>
    <xf numFmtId="0" fontId="23" fillId="25" borderId="17" xfId="0" applyFont="1" applyFill="1" applyBorder="1" applyAlignment="1">
      <alignment vertical="center" textRotation="255" shrinkToFit="1"/>
    </xf>
    <xf numFmtId="0" fontId="23" fillId="29" borderId="17" xfId="0" applyFont="1" applyFill="1" applyBorder="1" applyAlignment="1">
      <alignment vertical="center" wrapText="1"/>
    </xf>
    <xf numFmtId="0" fontId="23" fillId="29" borderId="0" xfId="0" applyFont="1" applyFill="1" applyAlignment="1">
      <alignment vertical="center" wrapText="1"/>
    </xf>
    <xf numFmtId="0" fontId="23" fillId="26" borderId="11" xfId="0" applyFont="1" applyFill="1" applyBorder="1" applyAlignment="1">
      <alignment vertical="center" textRotation="255" shrinkToFit="1"/>
    </xf>
    <xf numFmtId="0" fontId="23" fillId="28" borderId="18" xfId="0" applyFont="1" applyFill="1" applyBorder="1" applyAlignment="1">
      <alignment vertical="center"/>
    </xf>
    <xf numFmtId="179" fontId="23" fillId="28" borderId="12" xfId="0" applyNumberFormat="1" applyFont="1" applyFill="1" applyBorder="1" applyAlignment="1">
      <alignment horizontal="right" vertical="center"/>
    </xf>
    <xf numFmtId="0" fontId="23" fillId="28" borderId="13" xfId="0" applyFont="1" applyFill="1" applyBorder="1" applyAlignment="1">
      <alignment vertical="center" textRotation="255"/>
    </xf>
    <xf numFmtId="0" fontId="23" fillId="26" borderId="12" xfId="0" applyFont="1" applyFill="1" applyBorder="1" applyAlignment="1">
      <alignment vertical="center" textRotation="255" shrinkToFit="1"/>
    </xf>
    <xf numFmtId="0" fontId="23" fillId="0" borderId="13" xfId="0" applyFont="1" applyFill="1" applyBorder="1" applyAlignment="1">
      <alignment vertical="center"/>
    </xf>
    <xf numFmtId="0" fontId="23" fillId="0" borderId="19" xfId="0" applyFont="1" applyFill="1" applyBorder="1" applyAlignment="1">
      <alignment vertical="center"/>
    </xf>
    <xf numFmtId="176" fontId="23" fillId="0" borderId="12" xfId="0" applyNumberFormat="1" applyFont="1" applyFill="1" applyBorder="1" applyAlignment="1">
      <alignment vertical="center" wrapText="1"/>
    </xf>
    <xf numFmtId="180" fontId="23" fillId="30" borderId="12" xfId="29" applyNumberFormat="1" applyFont="1" applyFill="1" applyBorder="1" applyAlignment="1">
      <alignment vertical="center"/>
    </xf>
    <xf numFmtId="180" fontId="23" fillId="0" borderId="12" xfId="29" applyNumberFormat="1" applyFont="1" applyFill="1" applyBorder="1" applyAlignment="1">
      <alignment vertical="center"/>
    </xf>
    <xf numFmtId="180" fontId="23" fillId="28" borderId="12" xfId="29" applyNumberFormat="1" applyFont="1" applyFill="1" applyBorder="1" applyAlignment="1">
      <alignment vertical="center"/>
    </xf>
    <xf numFmtId="180" fontId="23" fillId="26" borderId="12" xfId="29" applyNumberFormat="1" applyFont="1" applyFill="1" applyBorder="1" applyAlignment="1">
      <alignment vertical="center"/>
    </xf>
    <xf numFmtId="180" fontId="23" fillId="25" borderId="12" xfId="29" applyNumberFormat="1" applyFont="1" applyFill="1" applyBorder="1" applyAlignment="1">
      <alignment vertical="center"/>
    </xf>
    <xf numFmtId="180" fontId="23" fillId="29" borderId="12" xfId="29" applyNumberFormat="1" applyFont="1" applyFill="1" applyBorder="1" applyAlignment="1">
      <alignment vertical="center"/>
    </xf>
    <xf numFmtId="179" fontId="26" fillId="29" borderId="12" xfId="0" applyNumberFormat="1" applyFont="1" applyFill="1" applyBorder="1" applyAlignment="1">
      <alignment vertical="center"/>
    </xf>
    <xf numFmtId="0" fontId="25" fillId="29" borderId="12" xfId="0" applyFont="1" applyFill="1" applyBorder="1" applyAlignment="1">
      <alignment vertical="center" wrapText="1"/>
    </xf>
    <xf numFmtId="0" fontId="23" fillId="0" borderId="0" xfId="0" applyFont="1" applyBorder="1" applyAlignment="1">
      <alignment horizontal="center" vertical="center"/>
    </xf>
    <xf numFmtId="179" fontId="26" fillId="30" borderId="12" xfId="0" applyNumberFormat="1" applyFont="1" applyFill="1" applyBorder="1" applyAlignment="1">
      <alignment vertical="center"/>
    </xf>
    <xf numFmtId="0" fontId="26" fillId="30" borderId="15" xfId="0" applyFont="1" applyFill="1" applyBorder="1" applyAlignment="1">
      <alignment vertical="center" wrapText="1"/>
    </xf>
    <xf numFmtId="0" fontId="22" fillId="0" borderId="0" xfId="0" applyFont="1" applyBorder="1" applyAlignment="1">
      <alignment horizontal="center" vertical="center"/>
    </xf>
    <xf numFmtId="0" fontId="24" fillId="24" borderId="0" xfId="0" applyNumberFormat="1" applyFont="1" applyFill="1" applyBorder="1" applyAlignment="1">
      <alignment horizontal="center" vertical="center" wrapText="1"/>
    </xf>
    <xf numFmtId="0" fontId="23" fillId="0" borderId="14" xfId="0" applyFont="1" applyFill="1" applyBorder="1" applyAlignment="1">
      <alignment vertical="center"/>
    </xf>
    <xf numFmtId="179" fontId="23" fillId="31" borderId="13" xfId="0" applyNumberFormat="1" applyFont="1" applyFill="1" applyBorder="1" applyAlignment="1">
      <alignment vertical="center"/>
    </xf>
    <xf numFmtId="0" fontId="23" fillId="0" borderId="12" xfId="0" applyFont="1" applyFill="1" applyBorder="1" applyAlignment="1">
      <alignment vertical="center" shrinkToFit="1"/>
    </xf>
    <xf numFmtId="0" fontId="23" fillId="0" borderId="10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23" fillId="30" borderId="0" xfId="0" applyNumberFormat="1" applyFont="1" applyFill="1" applyBorder="1" applyAlignment="1">
      <alignment vertical="center" wrapText="1"/>
    </xf>
    <xf numFmtId="0" fontId="23" fillId="0" borderId="0" xfId="0" applyNumberFormat="1" applyFont="1" applyFill="1" applyBorder="1" applyAlignment="1">
      <alignment vertical="center" wrapText="1"/>
    </xf>
    <xf numFmtId="0" fontId="23" fillId="0" borderId="0" xfId="0" applyFont="1" applyFill="1" applyBorder="1" applyAlignment="1">
      <alignment vertical="center" wrapText="1"/>
    </xf>
    <xf numFmtId="0" fontId="26" fillId="30" borderId="0" xfId="0" applyFont="1" applyFill="1" applyBorder="1" applyAlignment="1">
      <alignment vertical="center" wrapText="1"/>
    </xf>
    <xf numFmtId="0" fontId="23" fillId="28" borderId="0" xfId="0" applyFont="1" applyFill="1" applyBorder="1" applyAlignment="1">
      <alignment vertical="center" wrapText="1"/>
    </xf>
    <xf numFmtId="3" fontId="23" fillId="26" borderId="0" xfId="0" applyNumberFormat="1" applyFont="1" applyFill="1" applyBorder="1" applyAlignment="1">
      <alignment horizontal="left" vertical="center" wrapText="1"/>
    </xf>
    <xf numFmtId="3" fontId="23" fillId="25" borderId="0" xfId="0" applyNumberFormat="1" applyFont="1" applyFill="1" applyBorder="1" applyAlignment="1">
      <alignment horizontal="left" vertical="center" wrapText="1"/>
    </xf>
    <xf numFmtId="0" fontId="23" fillId="0" borderId="0" xfId="0" applyFont="1" applyFill="1" applyBorder="1" applyAlignment="1">
      <alignment vertical="center" shrinkToFit="1"/>
    </xf>
    <xf numFmtId="0" fontId="23" fillId="25" borderId="0" xfId="0" applyFont="1" applyFill="1" applyBorder="1" applyAlignment="1">
      <alignment vertical="center" wrapText="1"/>
    </xf>
    <xf numFmtId="10" fontId="23" fillId="0" borderId="0" xfId="29" applyNumberFormat="1" applyFont="1" applyFill="1" applyBorder="1" applyAlignment="1">
      <alignment vertical="center"/>
    </xf>
    <xf numFmtId="10" fontId="23" fillId="0" borderId="0" xfId="29" applyNumberFormat="1" applyFont="1" applyFill="1" applyBorder="1" applyAlignment="1">
      <alignment vertical="center" wrapText="1"/>
    </xf>
    <xf numFmtId="0" fontId="23" fillId="26" borderId="0" xfId="0" applyFont="1" applyFill="1" applyBorder="1" applyAlignment="1">
      <alignment vertical="center" wrapText="1"/>
    </xf>
    <xf numFmtId="0" fontId="25" fillId="29" borderId="0" xfId="0" applyFont="1" applyFill="1" applyBorder="1" applyAlignment="1">
      <alignment vertical="center" wrapText="1"/>
    </xf>
    <xf numFmtId="0" fontId="23" fillId="29" borderId="0" xfId="0" applyFont="1" applyFill="1" applyBorder="1" applyAlignment="1">
      <alignment vertical="center" wrapText="1"/>
    </xf>
    <xf numFmtId="0" fontId="23" fillId="27" borderId="0" xfId="0" applyFont="1" applyFill="1" applyBorder="1" applyAlignment="1">
      <alignment vertical="center" wrapText="1"/>
    </xf>
    <xf numFmtId="176" fontId="23" fillId="0" borderId="0" xfId="0" applyNumberFormat="1" applyFont="1" applyFill="1" applyBorder="1" applyAlignment="1">
      <alignment vertical="center" wrapText="1"/>
    </xf>
    <xf numFmtId="176" fontId="23" fillId="29" borderId="0" xfId="0" applyNumberFormat="1" applyFont="1" applyFill="1" applyBorder="1" applyAlignment="1">
      <alignment vertical="center" wrapText="1"/>
    </xf>
    <xf numFmtId="179" fontId="23" fillId="32" borderId="13" xfId="0" applyNumberFormat="1" applyFont="1" applyFill="1" applyBorder="1" applyAlignment="1">
      <alignment vertical="center"/>
    </xf>
    <xf numFmtId="0" fontId="23" fillId="32" borderId="13" xfId="0" applyNumberFormat="1" applyFont="1" applyFill="1" applyBorder="1" applyAlignment="1">
      <alignment vertical="center"/>
    </xf>
    <xf numFmtId="180" fontId="23" fillId="32" borderId="12" xfId="29" applyNumberFormat="1" applyFont="1" applyFill="1" applyBorder="1" applyAlignment="1">
      <alignment vertical="center"/>
    </xf>
    <xf numFmtId="0" fontId="23" fillId="32" borderId="12" xfId="0" applyNumberFormat="1" applyFont="1" applyFill="1" applyBorder="1" applyAlignment="1">
      <alignment vertical="center" wrapText="1"/>
    </xf>
    <xf numFmtId="0" fontId="23" fillId="32" borderId="12" xfId="0" applyNumberFormat="1" applyFont="1" applyFill="1" applyBorder="1" applyAlignment="1">
      <alignment vertical="center"/>
    </xf>
    <xf numFmtId="0" fontId="23" fillId="32" borderId="12" xfId="0" applyFont="1" applyFill="1" applyBorder="1" applyAlignment="1">
      <alignment vertical="center" wrapText="1"/>
    </xf>
    <xf numFmtId="0" fontId="23" fillId="32" borderId="15" xfId="0" applyFont="1" applyFill="1" applyBorder="1" applyAlignment="1">
      <alignment vertical="center" wrapText="1"/>
    </xf>
    <xf numFmtId="10" fontId="23" fillId="32" borderId="12" xfId="29" applyNumberFormat="1" applyFont="1" applyFill="1" applyBorder="1" applyAlignment="1">
      <alignment vertical="center"/>
    </xf>
    <xf numFmtId="10" fontId="23" fillId="32" borderId="12" xfId="29" applyNumberFormat="1" applyFont="1" applyFill="1" applyBorder="1" applyAlignment="1">
      <alignment vertical="center" wrapText="1"/>
    </xf>
    <xf numFmtId="179" fontId="23" fillId="32" borderId="12" xfId="0" applyNumberFormat="1" applyFont="1" applyFill="1" applyBorder="1" applyAlignment="1">
      <alignment vertical="center"/>
    </xf>
    <xf numFmtId="176" fontId="23" fillId="32" borderId="12" xfId="0" applyNumberFormat="1" applyFont="1" applyFill="1" applyBorder="1" applyAlignment="1">
      <alignment vertical="center" wrapText="1"/>
    </xf>
    <xf numFmtId="0" fontId="23" fillId="32" borderId="15" xfId="0" applyFont="1" applyFill="1" applyBorder="1" applyAlignment="1">
      <alignment vertical="center" shrinkToFit="1"/>
    </xf>
    <xf numFmtId="0" fontId="23" fillId="32" borderId="12" xfId="0" applyFont="1" applyFill="1" applyBorder="1" applyAlignment="1">
      <alignment vertical="center"/>
    </xf>
    <xf numFmtId="0" fontId="27" fillId="32" borderId="12" xfId="0" applyFont="1" applyFill="1" applyBorder="1" applyAlignment="1">
      <alignment vertical="center" wrapText="1"/>
    </xf>
    <xf numFmtId="179" fontId="26" fillId="32" borderId="12" xfId="0" applyNumberFormat="1" applyFont="1" applyFill="1" applyBorder="1" applyAlignment="1">
      <alignment vertical="center"/>
    </xf>
    <xf numFmtId="0" fontId="23" fillId="29" borderId="10" xfId="0" applyFont="1" applyFill="1" applyBorder="1" applyAlignment="1">
      <alignment horizontal="center" vertical="center" shrinkToFit="1"/>
    </xf>
    <xf numFmtId="0" fontId="23" fillId="29" borderId="13" xfId="0" applyFont="1" applyFill="1" applyBorder="1" applyAlignment="1">
      <alignment horizontal="center" vertical="center" shrinkToFit="1"/>
    </xf>
    <xf numFmtId="0" fontId="23" fillId="29" borderId="10" xfId="0" applyFont="1" applyFill="1" applyBorder="1" applyAlignment="1">
      <alignment horizontal="center" vertical="center" shrinkToFit="1"/>
    </xf>
    <xf numFmtId="0" fontId="23" fillId="29" borderId="13" xfId="0" applyFont="1" applyFill="1" applyBorder="1" applyAlignment="1">
      <alignment horizontal="center" vertical="center" shrinkToFit="1"/>
    </xf>
    <xf numFmtId="0" fontId="23" fillId="32" borderId="13" xfId="0" applyFont="1" applyFill="1" applyBorder="1" applyAlignment="1">
      <alignment vertical="center"/>
    </xf>
    <xf numFmtId="0" fontId="23" fillId="32" borderId="12" xfId="0" applyFont="1" applyFill="1" applyBorder="1" applyAlignment="1">
      <alignment vertical="center" shrinkToFit="1"/>
    </xf>
    <xf numFmtId="0" fontId="23" fillId="32" borderId="10" xfId="0" applyFont="1" applyFill="1" applyBorder="1" applyAlignment="1">
      <alignment vertical="center"/>
    </xf>
    <xf numFmtId="0" fontId="26" fillId="32" borderId="12" xfId="0" applyFont="1" applyFill="1" applyBorder="1" applyAlignment="1">
      <alignment vertical="center" wrapText="1"/>
    </xf>
    <xf numFmtId="179" fontId="23" fillId="33" borderId="12" xfId="0" applyNumberFormat="1" applyFont="1" applyFill="1" applyBorder="1" applyAlignment="1">
      <alignment vertical="center"/>
    </xf>
    <xf numFmtId="179" fontId="23" fillId="31" borderId="12" xfId="0" applyNumberFormat="1" applyFont="1" applyFill="1" applyBorder="1" applyAlignment="1">
      <alignment vertical="center"/>
    </xf>
    <xf numFmtId="0" fontId="23" fillId="25" borderId="20" xfId="0" applyFont="1" applyFill="1" applyBorder="1" applyAlignment="1">
      <alignment horizontal="center" vertical="center" shrinkToFit="1"/>
    </xf>
    <xf numFmtId="0" fontId="23" fillId="25" borderId="15" xfId="0" applyFont="1" applyFill="1" applyBorder="1" applyAlignment="1">
      <alignment horizontal="center" vertical="center" shrinkToFit="1"/>
    </xf>
    <xf numFmtId="0" fontId="23" fillId="25" borderId="21" xfId="0" applyFont="1" applyFill="1" applyBorder="1" applyAlignment="1">
      <alignment horizontal="center" vertical="center"/>
    </xf>
    <xf numFmtId="0" fontId="23" fillId="25" borderId="15" xfId="0" applyFont="1" applyFill="1" applyBorder="1" applyAlignment="1">
      <alignment horizontal="center" vertical="center"/>
    </xf>
    <xf numFmtId="0" fontId="23" fillId="25" borderId="10" xfId="0" applyFont="1" applyFill="1" applyBorder="1" applyAlignment="1">
      <alignment horizontal="center" vertical="center" textRotation="255"/>
    </xf>
    <xf numFmtId="0" fontId="23" fillId="25" borderId="13" xfId="0" applyFont="1" applyFill="1" applyBorder="1" applyAlignment="1">
      <alignment horizontal="center" vertical="center" textRotation="255"/>
    </xf>
    <xf numFmtId="0" fontId="23" fillId="29" borderId="10" xfId="0" applyFont="1" applyFill="1" applyBorder="1" applyAlignment="1">
      <alignment horizontal="center" vertical="center" shrinkToFit="1"/>
    </xf>
    <xf numFmtId="0" fontId="23" fillId="25" borderId="21" xfId="0" applyFont="1" applyFill="1" applyBorder="1" applyAlignment="1">
      <alignment horizontal="center" vertical="center" shrinkToFit="1"/>
    </xf>
    <xf numFmtId="0" fontId="23" fillId="25" borderId="10" xfId="0" applyFont="1" applyFill="1" applyBorder="1" applyAlignment="1">
      <alignment horizontal="center" vertical="center" textRotation="255" shrinkToFit="1"/>
    </xf>
    <xf numFmtId="0" fontId="23" fillId="25" borderId="13" xfId="0" applyFont="1" applyFill="1" applyBorder="1" applyAlignment="1">
      <alignment horizontal="center" vertical="center" textRotation="255" shrinkToFit="1"/>
    </xf>
    <xf numFmtId="0" fontId="23" fillId="29" borderId="10" xfId="0" applyFont="1" applyFill="1" applyBorder="1" applyAlignment="1">
      <alignment horizontal="center" vertical="center" wrapText="1"/>
    </xf>
    <xf numFmtId="0" fontId="23" fillId="29" borderId="13" xfId="0" applyFont="1" applyFill="1" applyBorder="1" applyAlignment="1">
      <alignment horizontal="center" vertical="center" wrapText="1"/>
    </xf>
    <xf numFmtId="0" fontId="23" fillId="26" borderId="21" xfId="0" applyFont="1" applyFill="1" applyBorder="1" applyAlignment="1">
      <alignment horizontal="center" vertical="center"/>
    </xf>
    <xf numFmtId="0" fontId="23" fillId="26" borderId="15" xfId="0" applyFont="1" applyFill="1" applyBorder="1" applyAlignment="1">
      <alignment horizontal="center" vertical="center"/>
    </xf>
    <xf numFmtId="0" fontId="23" fillId="28" borderId="21" xfId="0" applyFont="1" applyFill="1" applyBorder="1" applyAlignment="1">
      <alignment horizontal="center" vertical="center"/>
    </xf>
    <xf numFmtId="0" fontId="23" fillId="28" borderId="15" xfId="0" applyFont="1" applyFill="1" applyBorder="1" applyAlignment="1">
      <alignment horizontal="center" vertical="center"/>
    </xf>
    <xf numFmtId="0" fontId="23" fillId="29" borderId="13" xfId="0" applyFont="1" applyFill="1" applyBorder="1" applyAlignment="1">
      <alignment horizontal="center" vertical="center" shrinkToFit="1"/>
    </xf>
    <xf numFmtId="0" fontId="23" fillId="26" borderId="10" xfId="0" applyFont="1" applyFill="1" applyBorder="1" applyAlignment="1">
      <alignment horizontal="center" vertical="center" textRotation="255"/>
    </xf>
    <xf numFmtId="0" fontId="23" fillId="26" borderId="13" xfId="0" applyFont="1" applyFill="1" applyBorder="1" applyAlignment="1">
      <alignment horizontal="center" vertical="center" textRotation="255"/>
    </xf>
    <xf numFmtId="0" fontId="23" fillId="29" borderId="10" xfId="0" applyFont="1" applyFill="1" applyBorder="1" applyAlignment="1">
      <alignment horizontal="center" vertical="center"/>
    </xf>
    <xf numFmtId="0" fontId="23" fillId="29" borderId="13" xfId="0" applyFont="1" applyFill="1" applyBorder="1" applyAlignment="1">
      <alignment horizontal="center" vertical="center"/>
    </xf>
    <xf numFmtId="0" fontId="22" fillId="0" borderId="19" xfId="0" applyFont="1" applyBorder="1" applyAlignment="1">
      <alignment horizontal="center" vertical="center"/>
    </xf>
    <xf numFmtId="0" fontId="24" fillId="24" borderId="20" xfId="0" applyNumberFormat="1" applyFont="1" applyFill="1" applyBorder="1" applyAlignment="1">
      <alignment horizontal="center" vertical="center"/>
    </xf>
    <xf numFmtId="0" fontId="24" fillId="24" borderId="21" xfId="0" applyNumberFormat="1" applyFont="1" applyFill="1" applyBorder="1" applyAlignment="1">
      <alignment horizontal="center" vertical="center"/>
    </xf>
    <xf numFmtId="0" fontId="24" fillId="24" borderId="15" xfId="0" applyNumberFormat="1" applyFont="1" applyFill="1" applyBorder="1" applyAlignment="1">
      <alignment horizontal="center" vertical="center"/>
    </xf>
    <xf numFmtId="0" fontId="23" fillId="30" borderId="21" xfId="0" applyFont="1" applyFill="1" applyBorder="1" applyAlignment="1">
      <alignment horizontal="center" vertical="center"/>
    </xf>
    <xf numFmtId="0" fontId="23" fillId="30" borderId="15" xfId="0" applyFont="1" applyFill="1" applyBorder="1" applyAlignment="1">
      <alignment horizontal="center" vertical="center"/>
    </xf>
    <xf numFmtId="0" fontId="23" fillId="30" borderId="14" xfId="0" applyFont="1" applyFill="1" applyBorder="1" applyAlignment="1">
      <alignment horizontal="center" vertical="center" textRotation="255"/>
    </xf>
    <xf numFmtId="0" fontId="23" fillId="30" borderId="10" xfId="0" applyFont="1" applyFill="1" applyBorder="1" applyAlignment="1">
      <alignment horizontal="center" vertical="center" textRotation="255"/>
    </xf>
    <xf numFmtId="0" fontId="23" fillId="30" borderId="13" xfId="0" applyFont="1" applyFill="1" applyBorder="1" applyAlignment="1">
      <alignment horizontal="center" vertical="center" textRotation="255"/>
    </xf>
    <xf numFmtId="0" fontId="23" fillId="28" borderId="10" xfId="0" applyFont="1" applyFill="1" applyBorder="1" applyAlignment="1">
      <alignment horizontal="center" vertical="center" textRotation="255"/>
    </xf>
    <xf numFmtId="0" fontId="23" fillId="28" borderId="13" xfId="0" applyFont="1" applyFill="1" applyBorder="1" applyAlignment="1">
      <alignment horizontal="center" vertical="center" textRotation="255"/>
    </xf>
    <xf numFmtId="0" fontId="23" fillId="29" borderId="14" xfId="0" applyFont="1" applyFill="1" applyBorder="1" applyAlignment="1">
      <alignment horizontal="center" vertical="center" shrinkToFit="1"/>
    </xf>
    <xf numFmtId="0" fontId="23" fillId="26" borderId="21" xfId="0" applyFont="1" applyFill="1" applyBorder="1" applyAlignment="1">
      <alignment horizontal="center" vertical="center" shrinkToFit="1"/>
    </xf>
    <xf numFmtId="0" fontId="23" fillId="26" borderId="15" xfId="0" applyFont="1" applyFill="1" applyBorder="1" applyAlignment="1">
      <alignment horizontal="center" vertical="center" shrinkToFit="1"/>
    </xf>
    <xf numFmtId="0" fontId="23" fillId="29" borderId="10" xfId="0" applyFont="1" applyFill="1" applyBorder="1" applyAlignment="1">
      <alignment horizontal="center" vertical="center" wrapText="1" shrinkToFit="1"/>
    </xf>
    <xf numFmtId="0" fontId="23" fillId="29" borderId="13" xfId="0" applyFont="1" applyFill="1" applyBorder="1" applyAlignment="1">
      <alignment horizontal="center" vertical="center" wrapText="1" shrinkToFit="1"/>
    </xf>
    <xf numFmtId="0" fontId="23" fillId="28" borderId="21" xfId="0" applyFont="1" applyFill="1" applyBorder="1" applyAlignment="1">
      <alignment horizontal="center" vertical="center" shrinkToFit="1"/>
    </xf>
    <xf numFmtId="0" fontId="23" fillId="28" borderId="15" xfId="0" applyFont="1" applyFill="1" applyBorder="1" applyAlignment="1">
      <alignment horizontal="center" vertical="center" shrinkToFit="1"/>
    </xf>
  </cellXfs>
  <cellStyles count="48">
    <cellStyle name="20% - 강조색1" xfId="1" builtinId="30" customBuiltin="1"/>
    <cellStyle name="20% - 강조색2" xfId="2" builtinId="34" customBuiltin="1"/>
    <cellStyle name="20% - 강조색3" xfId="3" builtinId="38" customBuiltin="1"/>
    <cellStyle name="20% - 강조색4" xfId="4" builtinId="42" customBuiltin="1"/>
    <cellStyle name="20% - 강조색5" xfId="5" builtinId="46" customBuiltin="1"/>
    <cellStyle name="20% - 강조색6" xfId="6" builtinId="50" customBuiltin="1"/>
    <cellStyle name="40% - 강조색1" xfId="7" builtinId="31" customBuiltin="1"/>
    <cellStyle name="40% - 강조색2" xfId="8" builtinId="35" customBuiltin="1"/>
    <cellStyle name="40% - 강조색3" xfId="9" builtinId="39" customBuiltin="1"/>
    <cellStyle name="40% - 강조색4" xfId="10" builtinId="43" customBuiltin="1"/>
    <cellStyle name="40% - 강조색5" xfId="11" builtinId="47" customBuiltin="1"/>
    <cellStyle name="40% - 강조색6" xfId="12" builtinId="51" customBuiltin="1"/>
    <cellStyle name="60% - 강조색1" xfId="13" builtinId="32" customBuiltin="1"/>
    <cellStyle name="60% - 강조색2" xfId="14" builtinId="36" customBuiltin="1"/>
    <cellStyle name="60% - 강조색3" xfId="15" builtinId="40" customBuiltin="1"/>
    <cellStyle name="60% - 강조색4" xfId="16" builtinId="44" customBuiltin="1"/>
    <cellStyle name="60% - 강조색5" xfId="17" builtinId="48" customBuiltin="1"/>
    <cellStyle name="60% - 강조색6" xfId="18" builtinId="52" customBuiltin="1"/>
    <cellStyle name="Currency1" xfId="46"/>
    <cellStyle name="Normal_Belgium 13 14 " xfId="47"/>
    <cellStyle name="강조색1" xfId="19" builtinId="29" customBuiltin="1"/>
    <cellStyle name="강조색2" xfId="20" builtinId="33" customBuiltin="1"/>
    <cellStyle name="강조색3" xfId="21" builtinId="37" customBuiltin="1"/>
    <cellStyle name="강조색4" xfId="22" builtinId="41" customBuiltin="1"/>
    <cellStyle name="강조색5" xfId="23" builtinId="45" customBuiltin="1"/>
    <cellStyle name="강조색6" xfId="24" builtinId="49" customBuiltin="1"/>
    <cellStyle name="경고문" xfId="25" builtinId="11" customBuiltin="1"/>
    <cellStyle name="계산" xfId="26" builtinId="22" customBuiltin="1"/>
    <cellStyle name="나쁨" xfId="27" builtinId="27" customBuiltin="1"/>
    <cellStyle name="메모" xfId="28" builtinId="10" customBuiltin="1"/>
    <cellStyle name="백분율" xfId="29" builtinId="5"/>
    <cellStyle name="보통" xfId="30" builtinId="28" customBuiltin="1"/>
    <cellStyle name="설명 텍스트" xfId="31" builtinId="53" customBuiltin="1"/>
    <cellStyle name="셀 확인" xfId="32" builtinId="23" customBuiltin="1"/>
    <cellStyle name="쉼표 [0]" xfId="33" builtinId="6"/>
    <cellStyle name="연결된 셀" xfId="34" builtinId="24" customBuiltin="1"/>
    <cellStyle name="요약" xfId="35" builtinId="25" customBuiltin="1"/>
    <cellStyle name="입력" xfId="36" builtinId="20" customBuiltin="1"/>
    <cellStyle name="제목" xfId="37" builtinId="15" customBuiltin="1"/>
    <cellStyle name="제목 1" xfId="38" builtinId="16" customBuiltin="1"/>
    <cellStyle name="제목 2" xfId="39" builtinId="17" customBuiltin="1"/>
    <cellStyle name="제목 3" xfId="40" builtinId="18" customBuiltin="1"/>
    <cellStyle name="제목 4" xfId="41" builtinId="19" customBuiltin="1"/>
    <cellStyle name="좋음" xfId="42" builtinId="26" customBuiltin="1"/>
    <cellStyle name="출력" xfId="43" builtinId="21" customBuiltin="1"/>
    <cellStyle name="콤마 [0]_예산개요" xfId="44"/>
    <cellStyle name="콤마_예산개요" xfId="45"/>
    <cellStyle name="표준" xfId="0" builtinId="0"/>
  </cellStyles>
  <dxfs count="0"/>
  <tableStyles count="0" defaultTableStyle="TableStyleMedium9" defaultPivotStyle="PivotStyleLight16"/>
  <colors>
    <mruColors>
      <color rgb="FFB1A0C7"/>
      <color rgb="FF0000FF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0"/>
  <sheetViews>
    <sheetView tabSelected="1" view="pageBreakPreview" zoomScale="90" zoomScaleSheetLayoutView="90" workbookViewId="0">
      <selection activeCell="U18" sqref="U18"/>
    </sheetView>
  </sheetViews>
  <sheetFormatPr defaultRowHeight="13.5"/>
  <cols>
    <col min="1" max="1" width="2.77734375" style="28" customWidth="1"/>
    <col min="2" max="2" width="2.77734375" style="9" customWidth="1"/>
    <col min="3" max="3" width="2.77734375" style="104" customWidth="1"/>
    <col min="4" max="4" width="2.77734375" style="25" customWidth="1"/>
    <col min="5" max="5" width="11.44140625" style="14" customWidth="1"/>
    <col min="6" max="6" width="19.21875" style="103" bestFit="1" customWidth="1"/>
    <col min="7" max="9" width="10.109375" style="12" customWidth="1"/>
    <col min="10" max="10" width="10.109375" style="15" customWidth="1"/>
    <col min="11" max="11" width="8.21875" style="20" customWidth="1"/>
    <col min="12" max="12" width="44.77734375" style="3" customWidth="1"/>
    <col min="13" max="13" width="10" style="3" customWidth="1"/>
    <col min="14" max="16384" width="8.88671875" style="103"/>
  </cols>
  <sheetData>
    <row r="1" spans="1:13" ht="24.75" customHeight="1">
      <c r="A1" s="168" t="s">
        <v>141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97"/>
    </row>
    <row r="2" spans="1:13" ht="36">
      <c r="A2" s="169" t="s">
        <v>0</v>
      </c>
      <c r="B2" s="170"/>
      <c r="C2" s="170"/>
      <c r="D2" s="170"/>
      <c r="E2" s="170"/>
      <c r="F2" s="171"/>
      <c r="G2" s="31" t="s">
        <v>139</v>
      </c>
      <c r="H2" s="31" t="s">
        <v>140</v>
      </c>
      <c r="I2" s="31" t="s">
        <v>142</v>
      </c>
      <c r="J2" s="32" t="s">
        <v>99</v>
      </c>
      <c r="K2" s="33" t="s">
        <v>100</v>
      </c>
      <c r="L2" s="34" t="s">
        <v>91</v>
      </c>
      <c r="M2" s="98"/>
    </row>
    <row r="3" spans="1:13">
      <c r="A3" s="35"/>
      <c r="B3" s="172" t="s">
        <v>2</v>
      </c>
      <c r="C3" s="172"/>
      <c r="D3" s="172"/>
      <c r="E3" s="172"/>
      <c r="F3" s="173"/>
      <c r="G3" s="36">
        <f>SUM(G4:G9)</f>
        <v>617188000</v>
      </c>
      <c r="H3" s="36">
        <f>SUM(H4:H9)</f>
        <v>619372000</v>
      </c>
      <c r="I3" s="36">
        <f>SUM(I4:I9)</f>
        <v>625797000</v>
      </c>
      <c r="J3" s="100">
        <f t="shared" ref="J3:J68" si="0">I3-H3</f>
        <v>6425000</v>
      </c>
      <c r="K3" s="86">
        <f>((I3/H3)*100)-100</f>
        <v>1.0373410486751027</v>
      </c>
      <c r="L3" s="37"/>
      <c r="M3" s="105"/>
    </row>
    <row r="4" spans="1:13" ht="13.5" customHeight="1">
      <c r="A4" s="174" t="s">
        <v>1</v>
      </c>
      <c r="B4" s="94"/>
      <c r="C4" s="38"/>
      <c r="D4" s="39"/>
      <c r="E4" s="40"/>
      <c r="F4" s="123" t="s">
        <v>3</v>
      </c>
      <c r="G4" s="122">
        <v>9446000</v>
      </c>
      <c r="H4" s="122">
        <v>25000000</v>
      </c>
      <c r="I4" s="122">
        <v>17669000</v>
      </c>
      <c r="J4" s="122">
        <f t="shared" si="0"/>
        <v>-7331000</v>
      </c>
      <c r="K4" s="124">
        <f>((I4/H4)*100)-100</f>
        <v>-29.323999999999998</v>
      </c>
      <c r="L4" s="125" t="s">
        <v>90</v>
      </c>
      <c r="M4" s="106"/>
    </row>
    <row r="5" spans="1:13" ht="45">
      <c r="A5" s="175"/>
      <c r="B5" s="94"/>
      <c r="C5" s="38"/>
      <c r="D5" s="39"/>
      <c r="E5" s="40"/>
      <c r="F5" s="126" t="s">
        <v>4</v>
      </c>
      <c r="G5" s="122">
        <v>583500000</v>
      </c>
      <c r="H5" s="122">
        <v>583500000</v>
      </c>
      <c r="I5" s="122">
        <v>596028000</v>
      </c>
      <c r="J5" s="122">
        <f t="shared" si="0"/>
        <v>12528000</v>
      </c>
      <c r="K5" s="124">
        <f>((I5/H5)*100)-100</f>
        <v>2.1470437017994755</v>
      </c>
      <c r="L5" s="127" t="s">
        <v>158</v>
      </c>
      <c r="M5" s="107"/>
    </row>
    <row r="6" spans="1:13">
      <c r="A6" s="175"/>
      <c r="B6" s="94"/>
      <c r="C6" s="38"/>
      <c r="D6" s="39"/>
      <c r="E6" s="40"/>
      <c r="F6" s="126" t="s">
        <v>118</v>
      </c>
      <c r="G6" s="122">
        <v>1057000</v>
      </c>
      <c r="H6" s="122">
        <v>1057000</v>
      </c>
      <c r="I6" s="122">
        <v>0</v>
      </c>
      <c r="J6" s="122">
        <f t="shared" si="0"/>
        <v>-1057000</v>
      </c>
      <c r="K6" s="124">
        <f>((I6/H6)*100)-100</f>
        <v>-100</v>
      </c>
      <c r="L6" s="127" t="s">
        <v>116</v>
      </c>
      <c r="M6" s="107"/>
    </row>
    <row r="7" spans="1:13">
      <c r="A7" s="175"/>
      <c r="B7" s="94"/>
      <c r="C7" s="38"/>
      <c r="D7" s="39"/>
      <c r="E7" s="40"/>
      <c r="F7" s="126" t="s">
        <v>5</v>
      </c>
      <c r="G7" s="122">
        <v>10000</v>
      </c>
      <c r="H7" s="122">
        <v>10000</v>
      </c>
      <c r="I7" s="122">
        <v>100000</v>
      </c>
      <c r="J7" s="122">
        <f t="shared" si="0"/>
        <v>90000</v>
      </c>
      <c r="K7" s="124">
        <f>((I7/H7)*100)-100</f>
        <v>900</v>
      </c>
      <c r="L7" s="127" t="s">
        <v>144</v>
      </c>
      <c r="M7" s="107"/>
    </row>
    <row r="8" spans="1:13">
      <c r="A8" s="175"/>
      <c r="B8" s="94"/>
      <c r="C8" s="38"/>
      <c r="D8" s="39"/>
      <c r="E8" s="40"/>
      <c r="F8" s="126" t="s">
        <v>77</v>
      </c>
      <c r="G8" s="122">
        <v>12000000</v>
      </c>
      <c r="H8" s="122">
        <v>0</v>
      </c>
      <c r="I8" s="122">
        <v>0</v>
      </c>
      <c r="J8" s="122">
        <f t="shared" si="0"/>
        <v>0</v>
      </c>
      <c r="K8" s="124">
        <v>0</v>
      </c>
      <c r="L8" s="128" t="s">
        <v>116</v>
      </c>
      <c r="M8" s="107"/>
    </row>
    <row r="9" spans="1:13">
      <c r="A9" s="176"/>
      <c r="B9" s="94"/>
      <c r="C9" s="38"/>
      <c r="D9" s="39"/>
      <c r="E9" s="40"/>
      <c r="F9" s="126" t="s">
        <v>112</v>
      </c>
      <c r="G9" s="122">
        <v>11175000</v>
      </c>
      <c r="H9" s="122">
        <v>9805000</v>
      </c>
      <c r="I9" s="122">
        <v>12000000</v>
      </c>
      <c r="J9" s="122">
        <f t="shared" si="0"/>
        <v>2195000</v>
      </c>
      <c r="K9" s="124">
        <f t="shared" ref="K9:K35" si="1">((I9/H9)*100)-100</f>
        <v>22.386537480877109</v>
      </c>
      <c r="L9" s="133" t="s">
        <v>143</v>
      </c>
      <c r="M9" s="107"/>
    </row>
    <row r="10" spans="1:13">
      <c r="A10" s="35"/>
      <c r="B10" s="172" t="s">
        <v>7</v>
      </c>
      <c r="C10" s="172"/>
      <c r="D10" s="172"/>
      <c r="E10" s="172"/>
      <c r="F10" s="173"/>
      <c r="G10" s="95">
        <f>SUM(G11,G56,G110)</f>
        <v>617188000</v>
      </c>
      <c r="H10" s="95">
        <f>SUM(H11,H56,H110)</f>
        <v>619372000</v>
      </c>
      <c r="I10" s="95">
        <f>SUM(I11,I56,I110)</f>
        <v>625797000</v>
      </c>
      <c r="J10" s="100">
        <f t="shared" si="0"/>
        <v>6425000</v>
      </c>
      <c r="K10" s="86">
        <f t="shared" si="1"/>
        <v>1.0373410486751027</v>
      </c>
      <c r="L10" s="96"/>
      <c r="M10" s="108"/>
    </row>
    <row r="11" spans="1:13" ht="13.5" customHeight="1">
      <c r="A11" s="175" t="s">
        <v>6</v>
      </c>
      <c r="B11" s="42"/>
      <c r="C11" s="161" t="s">
        <v>83</v>
      </c>
      <c r="D11" s="161"/>
      <c r="E11" s="161"/>
      <c r="F11" s="162"/>
      <c r="G11" s="43">
        <f>SUM(G12,G19)</f>
        <v>202728000</v>
      </c>
      <c r="H11" s="43">
        <f>SUM(H12,H19)</f>
        <v>220566000</v>
      </c>
      <c r="I11" s="43">
        <f>SUM(I12,I19)</f>
        <v>209603000</v>
      </c>
      <c r="J11" s="44">
        <f t="shared" si="0"/>
        <v>-10963000</v>
      </c>
      <c r="K11" s="88">
        <f t="shared" si="1"/>
        <v>-4.970394349083719</v>
      </c>
      <c r="L11" s="45"/>
      <c r="M11" s="109"/>
    </row>
    <row r="12" spans="1:13" ht="13.5" customHeight="1">
      <c r="A12" s="175"/>
      <c r="B12" s="177" t="s">
        <v>62</v>
      </c>
      <c r="C12" s="46"/>
      <c r="D12" s="159" t="s">
        <v>82</v>
      </c>
      <c r="E12" s="159"/>
      <c r="F12" s="160"/>
      <c r="G12" s="47">
        <f>SUM(G13,G15)</f>
        <v>33259000</v>
      </c>
      <c r="H12" s="47">
        <f>SUM(H13,H15)</f>
        <v>36343000</v>
      </c>
      <c r="I12" s="47">
        <f>SUM(I13,I15)</f>
        <v>36343000</v>
      </c>
      <c r="J12" s="48">
        <f t="shared" si="0"/>
        <v>0</v>
      </c>
      <c r="K12" s="89">
        <f t="shared" si="1"/>
        <v>0</v>
      </c>
      <c r="L12" s="49"/>
      <c r="M12" s="110"/>
    </row>
    <row r="13" spans="1:13" ht="13.5" customHeight="1">
      <c r="A13" s="175"/>
      <c r="B13" s="177"/>
      <c r="C13" s="164" t="s">
        <v>60</v>
      </c>
      <c r="D13" s="50"/>
      <c r="E13" s="149" t="s">
        <v>9</v>
      </c>
      <c r="F13" s="150"/>
      <c r="G13" s="51">
        <f>SUM(G14)</f>
        <v>0</v>
      </c>
      <c r="H13" s="51">
        <f>SUM(H14)</f>
        <v>0</v>
      </c>
      <c r="I13" s="51">
        <f>SUM(I14)</f>
        <v>0</v>
      </c>
      <c r="J13" s="52">
        <f t="shared" si="0"/>
        <v>0</v>
      </c>
      <c r="K13" s="90" t="e">
        <f t="shared" si="1"/>
        <v>#DIV/0!</v>
      </c>
      <c r="L13" s="53" t="s">
        <v>93</v>
      </c>
      <c r="M13" s="111"/>
    </row>
    <row r="14" spans="1:13" ht="44.25" customHeight="1">
      <c r="A14" s="175"/>
      <c r="B14" s="177"/>
      <c r="C14" s="164"/>
      <c r="D14" s="54" t="s">
        <v>80</v>
      </c>
      <c r="E14" s="138" t="s">
        <v>68</v>
      </c>
      <c r="F14" s="83" t="s">
        <v>68</v>
      </c>
      <c r="G14" s="41">
        <v>0</v>
      </c>
      <c r="H14" s="41">
        <v>0</v>
      </c>
      <c r="I14" s="41"/>
      <c r="J14" s="122">
        <f t="shared" si="0"/>
        <v>0</v>
      </c>
      <c r="K14" s="87" t="e">
        <f t="shared" si="1"/>
        <v>#DIV/0!</v>
      </c>
      <c r="L14" s="101" t="s">
        <v>116</v>
      </c>
      <c r="M14" s="112"/>
    </row>
    <row r="15" spans="1:13">
      <c r="A15" s="175"/>
      <c r="B15" s="177"/>
      <c r="C15" s="164"/>
      <c r="D15" s="56"/>
      <c r="E15" s="149" t="s">
        <v>9</v>
      </c>
      <c r="F15" s="150"/>
      <c r="G15" s="51">
        <f>SUM(G16:G18)</f>
        <v>33259000</v>
      </c>
      <c r="H15" s="51">
        <f>SUM(H16:H18)</f>
        <v>36343000</v>
      </c>
      <c r="I15" s="51">
        <f>SUM(I16:I18)</f>
        <v>36343000</v>
      </c>
      <c r="J15" s="52">
        <f t="shared" si="0"/>
        <v>0</v>
      </c>
      <c r="K15" s="90">
        <f t="shared" si="1"/>
        <v>0</v>
      </c>
      <c r="L15" s="57"/>
      <c r="M15" s="113"/>
    </row>
    <row r="16" spans="1:13" ht="13.5" customHeight="1">
      <c r="A16" s="175"/>
      <c r="B16" s="177"/>
      <c r="C16" s="164"/>
      <c r="D16" s="151" t="s">
        <v>79</v>
      </c>
      <c r="E16" s="179" t="s">
        <v>55</v>
      </c>
      <c r="F16" s="83" t="s">
        <v>60</v>
      </c>
      <c r="G16" s="122">
        <v>28632000</v>
      </c>
      <c r="H16" s="122">
        <v>30775000</v>
      </c>
      <c r="I16" s="122">
        <v>30775000</v>
      </c>
      <c r="J16" s="122">
        <f t="shared" si="0"/>
        <v>0</v>
      </c>
      <c r="K16" s="124">
        <f t="shared" si="1"/>
        <v>0</v>
      </c>
      <c r="L16" s="127"/>
      <c r="M16" s="107"/>
    </row>
    <row r="17" spans="1:13">
      <c r="A17" s="175"/>
      <c r="B17" s="177"/>
      <c r="C17" s="164"/>
      <c r="D17" s="151"/>
      <c r="E17" s="153"/>
      <c r="F17" s="84" t="s">
        <v>102</v>
      </c>
      <c r="G17" s="122">
        <v>1627000</v>
      </c>
      <c r="H17" s="122">
        <v>2400000</v>
      </c>
      <c r="I17" s="122">
        <v>2400000</v>
      </c>
      <c r="J17" s="122">
        <f t="shared" si="0"/>
        <v>0</v>
      </c>
      <c r="K17" s="124">
        <f t="shared" si="1"/>
        <v>0</v>
      </c>
      <c r="L17" s="129"/>
      <c r="M17" s="114"/>
    </row>
    <row r="18" spans="1:13" ht="33" customHeight="1">
      <c r="A18" s="175"/>
      <c r="B18" s="177"/>
      <c r="C18" s="165"/>
      <c r="D18" s="152"/>
      <c r="E18" s="163"/>
      <c r="F18" s="84" t="s">
        <v>67</v>
      </c>
      <c r="G18" s="122">
        <v>3000000</v>
      </c>
      <c r="H18" s="122">
        <v>3168000</v>
      </c>
      <c r="I18" s="122">
        <v>3168000</v>
      </c>
      <c r="J18" s="122">
        <f t="shared" si="0"/>
        <v>0</v>
      </c>
      <c r="K18" s="124">
        <f t="shared" si="1"/>
        <v>0</v>
      </c>
      <c r="L18" s="130"/>
      <c r="M18" s="115"/>
    </row>
    <row r="19" spans="1:13">
      <c r="A19" s="175"/>
      <c r="B19" s="177"/>
      <c r="C19" s="58"/>
      <c r="D19" s="180" t="s">
        <v>82</v>
      </c>
      <c r="E19" s="180"/>
      <c r="F19" s="181"/>
      <c r="G19" s="47">
        <f>SUM(G20)</f>
        <v>169469000</v>
      </c>
      <c r="H19" s="47">
        <f>SUM(H20)</f>
        <v>184223000</v>
      </c>
      <c r="I19" s="47">
        <f>SUM(I20)</f>
        <v>173260000</v>
      </c>
      <c r="J19" s="48">
        <f t="shared" si="0"/>
        <v>-10963000</v>
      </c>
      <c r="K19" s="89">
        <f t="shared" si="1"/>
        <v>-5.9509398934986422</v>
      </c>
      <c r="L19" s="59"/>
      <c r="M19" s="116"/>
    </row>
    <row r="20" spans="1:13" ht="13.5" customHeight="1">
      <c r="A20" s="175"/>
      <c r="B20" s="177"/>
      <c r="C20" s="164" t="s">
        <v>64</v>
      </c>
      <c r="D20" s="56"/>
      <c r="E20" s="149" t="s">
        <v>9</v>
      </c>
      <c r="F20" s="150"/>
      <c r="G20" s="51">
        <f>SUM(G21+G34+G39+G41+G49)</f>
        <v>169469000</v>
      </c>
      <c r="H20" s="51">
        <f>SUM(H21+H34+H39+H41+H49)</f>
        <v>184223000</v>
      </c>
      <c r="I20" s="51">
        <f>SUM(I21+I34+I39+I41+I49)</f>
        <v>173260000</v>
      </c>
      <c r="J20" s="52">
        <f t="shared" si="0"/>
        <v>-10963000</v>
      </c>
      <c r="K20" s="90">
        <f t="shared" si="1"/>
        <v>-5.9509398934986422</v>
      </c>
      <c r="L20" s="57"/>
      <c r="M20" s="113"/>
    </row>
    <row r="21" spans="1:13" ht="13.5" customHeight="1">
      <c r="A21" s="175"/>
      <c r="B21" s="177"/>
      <c r="C21" s="164"/>
      <c r="D21" s="155" t="s">
        <v>18</v>
      </c>
      <c r="E21" s="60"/>
      <c r="F21" s="61" t="s">
        <v>8</v>
      </c>
      <c r="G21" s="92">
        <f>SUM(G22:G33)</f>
        <v>43578000</v>
      </c>
      <c r="H21" s="92">
        <f>SUM(H22:H33)</f>
        <v>15775000</v>
      </c>
      <c r="I21" s="92">
        <f>SUM(I22:I33)</f>
        <v>22188000</v>
      </c>
      <c r="J21" s="63">
        <f t="shared" si="0"/>
        <v>6413000</v>
      </c>
      <c r="K21" s="91">
        <f t="shared" si="1"/>
        <v>40.652931854199693</v>
      </c>
      <c r="L21" s="93"/>
      <c r="M21" s="117"/>
    </row>
    <row r="22" spans="1:13">
      <c r="A22" s="175"/>
      <c r="B22" s="177"/>
      <c r="C22" s="164"/>
      <c r="D22" s="155"/>
      <c r="E22" s="166" t="s">
        <v>56</v>
      </c>
      <c r="F22" s="66" t="s">
        <v>196</v>
      </c>
      <c r="G22" s="122">
        <v>720000</v>
      </c>
      <c r="H22" s="122">
        <v>720000</v>
      </c>
      <c r="I22" s="122">
        <v>900000</v>
      </c>
      <c r="J22" s="122">
        <f t="shared" si="0"/>
        <v>180000</v>
      </c>
      <c r="K22" s="124">
        <f t="shared" si="1"/>
        <v>25</v>
      </c>
      <c r="L22" s="127" t="s">
        <v>145</v>
      </c>
      <c r="M22" s="107"/>
    </row>
    <row r="23" spans="1:13">
      <c r="A23" s="175"/>
      <c r="B23" s="177"/>
      <c r="C23" s="164"/>
      <c r="D23" s="155"/>
      <c r="E23" s="166"/>
      <c r="F23" s="66" t="s">
        <v>89</v>
      </c>
      <c r="G23" s="122">
        <v>528000</v>
      </c>
      <c r="H23" s="122">
        <v>528000</v>
      </c>
      <c r="I23" s="122">
        <v>528000</v>
      </c>
      <c r="J23" s="122">
        <f t="shared" si="0"/>
        <v>0</v>
      </c>
      <c r="K23" s="124">
        <f t="shared" si="1"/>
        <v>0</v>
      </c>
      <c r="L23" s="127"/>
      <c r="M23" s="107"/>
    </row>
    <row r="24" spans="1:13">
      <c r="A24" s="175"/>
      <c r="B24" s="177"/>
      <c r="C24" s="164"/>
      <c r="D24" s="155"/>
      <c r="E24" s="166"/>
      <c r="F24" s="66" t="s">
        <v>19</v>
      </c>
      <c r="G24" s="122">
        <v>2400000</v>
      </c>
      <c r="H24" s="122">
        <v>0</v>
      </c>
      <c r="I24" s="122">
        <v>0</v>
      </c>
      <c r="J24" s="122">
        <f t="shared" si="0"/>
        <v>0</v>
      </c>
      <c r="K24" s="124" t="e">
        <f t="shared" si="1"/>
        <v>#DIV/0!</v>
      </c>
      <c r="L24" s="127" t="s">
        <v>116</v>
      </c>
      <c r="M24" s="107"/>
    </row>
    <row r="25" spans="1:13">
      <c r="A25" s="175"/>
      <c r="B25" s="177"/>
      <c r="C25" s="164"/>
      <c r="D25" s="155"/>
      <c r="E25" s="166"/>
      <c r="F25" s="66" t="s">
        <v>20</v>
      </c>
      <c r="G25" s="122">
        <v>3500000</v>
      </c>
      <c r="H25" s="122">
        <v>5000000</v>
      </c>
      <c r="I25" s="122">
        <v>5000000</v>
      </c>
      <c r="J25" s="122">
        <f>I25-H25</f>
        <v>0</v>
      </c>
      <c r="K25" s="124">
        <f t="shared" si="1"/>
        <v>0</v>
      </c>
      <c r="L25" s="127"/>
      <c r="M25" s="107"/>
    </row>
    <row r="26" spans="1:13">
      <c r="A26" s="175"/>
      <c r="B26" s="177"/>
      <c r="C26" s="164"/>
      <c r="D26" s="155"/>
      <c r="E26" s="166"/>
      <c r="F26" s="66" t="s">
        <v>21</v>
      </c>
      <c r="G26" s="122">
        <v>960000</v>
      </c>
      <c r="H26" s="122">
        <v>960000</v>
      </c>
      <c r="I26" s="122">
        <v>960000</v>
      </c>
      <c r="J26" s="122">
        <f t="shared" si="0"/>
        <v>0</v>
      </c>
      <c r="K26" s="124">
        <f t="shared" si="1"/>
        <v>0</v>
      </c>
      <c r="L26" s="127"/>
      <c r="M26" s="107"/>
    </row>
    <row r="27" spans="1:13">
      <c r="A27" s="175"/>
      <c r="B27" s="177"/>
      <c r="C27" s="164"/>
      <c r="D27" s="155"/>
      <c r="E27" s="166"/>
      <c r="F27" s="66" t="s">
        <v>22</v>
      </c>
      <c r="G27" s="122">
        <v>1200000</v>
      </c>
      <c r="H27" s="122">
        <v>1200000</v>
      </c>
      <c r="I27" s="122">
        <v>1200000</v>
      </c>
      <c r="J27" s="122">
        <f t="shared" si="0"/>
        <v>0</v>
      </c>
      <c r="K27" s="124">
        <f t="shared" si="1"/>
        <v>0</v>
      </c>
      <c r="L27" s="127"/>
      <c r="M27" s="107"/>
    </row>
    <row r="28" spans="1:13">
      <c r="A28" s="175"/>
      <c r="B28" s="177"/>
      <c r="C28" s="164"/>
      <c r="D28" s="155"/>
      <c r="E28" s="166"/>
      <c r="F28" s="134" t="s">
        <v>23</v>
      </c>
      <c r="G28" s="122">
        <v>3600000</v>
      </c>
      <c r="H28" s="122">
        <v>2200000</v>
      </c>
      <c r="I28" s="122">
        <v>3000000</v>
      </c>
      <c r="J28" s="122">
        <f t="shared" si="0"/>
        <v>800000</v>
      </c>
      <c r="K28" s="124">
        <f t="shared" si="1"/>
        <v>36.363636363636346</v>
      </c>
      <c r="L28" s="127" t="s">
        <v>160</v>
      </c>
      <c r="M28" s="107"/>
    </row>
    <row r="29" spans="1:13">
      <c r="A29" s="175"/>
      <c r="B29" s="177"/>
      <c r="C29" s="164"/>
      <c r="D29" s="155"/>
      <c r="E29" s="166"/>
      <c r="F29" s="134" t="s">
        <v>24</v>
      </c>
      <c r="G29" s="122">
        <v>1200000</v>
      </c>
      <c r="H29" s="122">
        <v>1200000</v>
      </c>
      <c r="I29" s="122">
        <v>1200000</v>
      </c>
      <c r="J29" s="122">
        <f t="shared" si="0"/>
        <v>0</v>
      </c>
      <c r="K29" s="124">
        <f t="shared" si="1"/>
        <v>0</v>
      </c>
      <c r="L29" s="127"/>
      <c r="M29" s="107"/>
    </row>
    <row r="30" spans="1:13" ht="22.5">
      <c r="A30" s="175"/>
      <c r="B30" s="177"/>
      <c r="C30" s="164"/>
      <c r="D30" s="155"/>
      <c r="E30" s="166"/>
      <c r="F30" s="66" t="s">
        <v>87</v>
      </c>
      <c r="G30" s="122">
        <v>3500000</v>
      </c>
      <c r="H30" s="122">
        <v>1000000</v>
      </c>
      <c r="I30" s="122">
        <v>4000000</v>
      </c>
      <c r="J30" s="122">
        <f t="shared" si="0"/>
        <v>3000000</v>
      </c>
      <c r="K30" s="124">
        <f t="shared" si="1"/>
        <v>300</v>
      </c>
      <c r="L30" s="127" t="s">
        <v>161</v>
      </c>
      <c r="M30" s="107"/>
    </row>
    <row r="31" spans="1:13">
      <c r="A31" s="175"/>
      <c r="B31" s="177"/>
      <c r="C31" s="164"/>
      <c r="D31" s="155"/>
      <c r="E31" s="166"/>
      <c r="F31" s="66" t="s">
        <v>146</v>
      </c>
      <c r="G31" s="122">
        <v>1200000</v>
      </c>
      <c r="H31" s="122">
        <v>2004000</v>
      </c>
      <c r="I31" s="122">
        <v>3000000</v>
      </c>
      <c r="J31" s="122">
        <f t="shared" si="0"/>
        <v>996000</v>
      </c>
      <c r="K31" s="124">
        <f t="shared" si="1"/>
        <v>49.700598802395206</v>
      </c>
      <c r="L31" s="127" t="s">
        <v>162</v>
      </c>
      <c r="M31" s="107"/>
    </row>
    <row r="32" spans="1:13">
      <c r="A32" s="175"/>
      <c r="B32" s="177"/>
      <c r="C32" s="164"/>
      <c r="D32" s="155"/>
      <c r="E32" s="166"/>
      <c r="F32" s="134" t="s">
        <v>53</v>
      </c>
      <c r="G32" s="122">
        <v>1273000</v>
      </c>
      <c r="H32" s="122">
        <v>963000</v>
      </c>
      <c r="I32" s="122">
        <v>2400000</v>
      </c>
      <c r="J32" s="122">
        <f t="shared" si="0"/>
        <v>1437000</v>
      </c>
      <c r="K32" s="124">
        <f t="shared" si="1"/>
        <v>149.22118380062304</v>
      </c>
      <c r="L32" s="127" t="s">
        <v>153</v>
      </c>
      <c r="M32" s="107"/>
    </row>
    <row r="33" spans="1:13">
      <c r="A33" s="175"/>
      <c r="B33" s="177"/>
      <c r="C33" s="164"/>
      <c r="D33" s="155"/>
      <c r="E33" s="167"/>
      <c r="F33" s="66" t="s">
        <v>69</v>
      </c>
      <c r="G33" s="122">
        <v>23497000</v>
      </c>
      <c r="H33" s="122">
        <v>0</v>
      </c>
      <c r="I33" s="122">
        <v>0</v>
      </c>
      <c r="J33" s="122">
        <f t="shared" si="0"/>
        <v>0</v>
      </c>
      <c r="K33" s="124" t="e">
        <f t="shared" si="1"/>
        <v>#DIV/0!</v>
      </c>
      <c r="L33" s="127"/>
      <c r="M33" s="107"/>
    </row>
    <row r="34" spans="1:13">
      <c r="A34" s="175"/>
      <c r="B34" s="177"/>
      <c r="C34" s="164"/>
      <c r="D34" s="155"/>
      <c r="E34" s="67"/>
      <c r="F34" s="68" t="s">
        <v>8</v>
      </c>
      <c r="G34" s="62">
        <f>SUM(G35:G38)</f>
        <v>16061000</v>
      </c>
      <c r="H34" s="62">
        <f>SUM(H35:H38)</f>
        <v>17172000</v>
      </c>
      <c r="I34" s="62">
        <f>SUM(I35:I38)</f>
        <v>15222000</v>
      </c>
      <c r="J34" s="63">
        <f t="shared" si="0"/>
        <v>-1950000</v>
      </c>
      <c r="K34" s="91">
        <f t="shared" si="1"/>
        <v>-11.355695317959473</v>
      </c>
      <c r="L34" s="64"/>
      <c r="M34" s="118"/>
    </row>
    <row r="35" spans="1:13">
      <c r="A35" s="175"/>
      <c r="B35" s="177"/>
      <c r="C35" s="164"/>
      <c r="D35" s="155"/>
      <c r="E35" s="153" t="s">
        <v>26</v>
      </c>
      <c r="F35" s="66" t="s">
        <v>70</v>
      </c>
      <c r="G35" s="41">
        <v>8761000</v>
      </c>
      <c r="H35" s="41">
        <v>9132000</v>
      </c>
      <c r="I35" s="41">
        <v>9132000</v>
      </c>
      <c r="J35" s="41">
        <f t="shared" si="0"/>
        <v>0</v>
      </c>
      <c r="K35" s="87">
        <f t="shared" si="1"/>
        <v>0</v>
      </c>
      <c r="L35" s="127"/>
      <c r="M35" s="107"/>
    </row>
    <row r="36" spans="1:13">
      <c r="A36" s="175"/>
      <c r="B36" s="177"/>
      <c r="C36" s="164"/>
      <c r="D36" s="155"/>
      <c r="E36" s="153"/>
      <c r="F36" s="66" t="s">
        <v>27</v>
      </c>
      <c r="G36" s="41">
        <v>0</v>
      </c>
      <c r="H36" s="41">
        <v>0</v>
      </c>
      <c r="I36" s="41">
        <v>0</v>
      </c>
      <c r="J36" s="41">
        <f t="shared" si="0"/>
        <v>0</v>
      </c>
      <c r="K36" s="87">
        <v>0</v>
      </c>
      <c r="L36" s="55" t="s">
        <v>116</v>
      </c>
      <c r="M36" s="107"/>
    </row>
    <row r="37" spans="1:13">
      <c r="A37" s="175"/>
      <c r="B37" s="177"/>
      <c r="C37" s="164"/>
      <c r="D37" s="155"/>
      <c r="E37" s="153"/>
      <c r="F37" s="134" t="s">
        <v>84</v>
      </c>
      <c r="G37" s="122">
        <v>1500000</v>
      </c>
      <c r="H37" s="122">
        <v>2040000</v>
      </c>
      <c r="I37" s="122">
        <v>2040000</v>
      </c>
      <c r="J37" s="122">
        <f t="shared" si="0"/>
        <v>0</v>
      </c>
      <c r="K37" s="124">
        <f t="shared" ref="K37:K58" si="2">((I37/H37)*100)-100</f>
        <v>0</v>
      </c>
      <c r="L37" s="127"/>
      <c r="M37" s="119"/>
    </row>
    <row r="38" spans="1:13">
      <c r="A38" s="175"/>
      <c r="B38" s="177"/>
      <c r="C38" s="164"/>
      <c r="D38" s="155"/>
      <c r="E38" s="163"/>
      <c r="F38" s="134" t="s">
        <v>71</v>
      </c>
      <c r="G38" s="122">
        <v>5800000</v>
      </c>
      <c r="H38" s="122">
        <v>6000000</v>
      </c>
      <c r="I38" s="122">
        <v>4050000</v>
      </c>
      <c r="J38" s="122">
        <f t="shared" si="0"/>
        <v>-1950000</v>
      </c>
      <c r="K38" s="124">
        <f t="shared" si="2"/>
        <v>-32.5</v>
      </c>
      <c r="L38" s="127" t="s">
        <v>148</v>
      </c>
      <c r="M38" s="119"/>
    </row>
    <row r="39" spans="1:13">
      <c r="A39" s="175"/>
      <c r="B39" s="177"/>
      <c r="C39" s="164"/>
      <c r="D39" s="155"/>
      <c r="E39" s="67"/>
      <c r="F39" s="68" t="s">
        <v>8</v>
      </c>
      <c r="G39" s="62">
        <f>SUM(G40:G40)</f>
        <v>19026000</v>
      </c>
      <c r="H39" s="62">
        <f>SUM(H40:H40)</f>
        <v>19026000</v>
      </c>
      <c r="I39" s="62">
        <f>SUM(I40:I40)</f>
        <v>26000000</v>
      </c>
      <c r="J39" s="63">
        <f t="shared" si="0"/>
        <v>6974000</v>
      </c>
      <c r="K39" s="91">
        <f t="shared" si="2"/>
        <v>36.655103542520749</v>
      </c>
      <c r="L39" s="64"/>
      <c r="M39" s="118"/>
    </row>
    <row r="40" spans="1:13">
      <c r="A40" s="175"/>
      <c r="B40" s="177"/>
      <c r="C40" s="164"/>
      <c r="D40" s="155"/>
      <c r="E40" s="137" t="s">
        <v>25</v>
      </c>
      <c r="F40" s="66" t="s">
        <v>72</v>
      </c>
      <c r="G40" s="41">
        <v>19026000</v>
      </c>
      <c r="H40" s="41">
        <v>19026000</v>
      </c>
      <c r="I40" s="41">
        <v>26000000</v>
      </c>
      <c r="J40" s="41">
        <f t="shared" si="0"/>
        <v>6974000</v>
      </c>
      <c r="K40" s="87">
        <f t="shared" si="2"/>
        <v>36.655103542520749</v>
      </c>
      <c r="L40" s="127" t="s">
        <v>149</v>
      </c>
      <c r="M40" s="107"/>
    </row>
    <row r="41" spans="1:13">
      <c r="A41" s="175"/>
      <c r="B41" s="177"/>
      <c r="C41" s="164"/>
      <c r="D41" s="155"/>
      <c r="E41" s="67"/>
      <c r="F41" s="68" t="s">
        <v>8</v>
      </c>
      <c r="G41" s="62">
        <f>SUM(G42:G48)</f>
        <v>61171000</v>
      </c>
      <c r="H41" s="62">
        <f>SUM(H42:H48)</f>
        <v>63600000</v>
      </c>
      <c r="I41" s="62">
        <f>SUM(I42:I48)</f>
        <v>63600000</v>
      </c>
      <c r="J41" s="63">
        <f t="shared" si="0"/>
        <v>0</v>
      </c>
      <c r="K41" s="91">
        <f t="shared" si="2"/>
        <v>0</v>
      </c>
      <c r="L41" s="64"/>
      <c r="M41" s="118"/>
    </row>
    <row r="42" spans="1:13" ht="13.5" customHeight="1">
      <c r="A42" s="175"/>
      <c r="B42" s="177"/>
      <c r="C42" s="164"/>
      <c r="D42" s="155"/>
      <c r="E42" s="182" t="s">
        <v>81</v>
      </c>
      <c r="F42" s="66" t="s">
        <v>12</v>
      </c>
      <c r="G42" s="65">
        <v>6000000</v>
      </c>
      <c r="H42" s="65">
        <v>6000000</v>
      </c>
      <c r="I42" s="65">
        <v>6000000</v>
      </c>
      <c r="J42" s="41">
        <f t="shared" si="0"/>
        <v>0</v>
      </c>
      <c r="K42" s="87">
        <f t="shared" si="2"/>
        <v>0</v>
      </c>
      <c r="L42" s="55"/>
      <c r="M42" s="107"/>
    </row>
    <row r="43" spans="1:13">
      <c r="A43" s="175"/>
      <c r="B43" s="177"/>
      <c r="C43" s="164"/>
      <c r="D43" s="155"/>
      <c r="E43" s="182"/>
      <c r="F43" s="66" t="s">
        <v>13</v>
      </c>
      <c r="G43" s="65">
        <v>3000000</v>
      </c>
      <c r="H43" s="65">
        <v>3000000</v>
      </c>
      <c r="I43" s="65">
        <v>3000000</v>
      </c>
      <c r="J43" s="41">
        <f t="shared" si="0"/>
        <v>0</v>
      </c>
      <c r="K43" s="87">
        <f t="shared" si="2"/>
        <v>0</v>
      </c>
      <c r="L43" s="55"/>
      <c r="M43" s="107"/>
    </row>
    <row r="44" spans="1:13">
      <c r="A44" s="175"/>
      <c r="B44" s="177"/>
      <c r="C44" s="164"/>
      <c r="D44" s="155"/>
      <c r="E44" s="182"/>
      <c r="F44" s="66" t="s">
        <v>14</v>
      </c>
      <c r="G44" s="65">
        <v>3000000</v>
      </c>
      <c r="H44" s="65">
        <v>3000000</v>
      </c>
      <c r="I44" s="65">
        <v>3000000</v>
      </c>
      <c r="J44" s="41">
        <f t="shared" si="0"/>
        <v>0</v>
      </c>
      <c r="K44" s="87">
        <f t="shared" si="2"/>
        <v>0</v>
      </c>
      <c r="L44" s="55"/>
      <c r="M44" s="107"/>
    </row>
    <row r="45" spans="1:13">
      <c r="A45" s="175"/>
      <c r="B45" s="177"/>
      <c r="C45" s="164"/>
      <c r="D45" s="155"/>
      <c r="E45" s="182"/>
      <c r="F45" s="66" t="s">
        <v>15</v>
      </c>
      <c r="G45" s="65">
        <v>3960000</v>
      </c>
      <c r="H45" s="65">
        <v>4800000</v>
      </c>
      <c r="I45" s="65">
        <v>4800000</v>
      </c>
      <c r="J45" s="41">
        <f t="shared" si="0"/>
        <v>0</v>
      </c>
      <c r="K45" s="87">
        <f t="shared" si="2"/>
        <v>0</v>
      </c>
      <c r="L45" s="55"/>
      <c r="M45" s="107"/>
    </row>
    <row r="46" spans="1:13">
      <c r="A46" s="175"/>
      <c r="B46" s="177"/>
      <c r="C46" s="164"/>
      <c r="D46" s="155"/>
      <c r="E46" s="182"/>
      <c r="F46" s="66" t="s">
        <v>16</v>
      </c>
      <c r="G46" s="65">
        <v>27602000</v>
      </c>
      <c r="H46" s="65">
        <v>28800000</v>
      </c>
      <c r="I46" s="65">
        <v>28800000</v>
      </c>
      <c r="J46" s="41">
        <f t="shared" si="0"/>
        <v>0</v>
      </c>
      <c r="K46" s="87">
        <f t="shared" si="2"/>
        <v>0</v>
      </c>
      <c r="L46" s="55"/>
      <c r="M46" s="107"/>
    </row>
    <row r="47" spans="1:13">
      <c r="A47" s="175"/>
      <c r="B47" s="177"/>
      <c r="C47" s="164"/>
      <c r="D47" s="155"/>
      <c r="E47" s="182"/>
      <c r="F47" s="66" t="s">
        <v>17</v>
      </c>
      <c r="G47" s="65">
        <v>14156000</v>
      </c>
      <c r="H47" s="65">
        <v>14400000</v>
      </c>
      <c r="I47" s="65">
        <v>14400000</v>
      </c>
      <c r="J47" s="41">
        <f t="shared" si="0"/>
        <v>0</v>
      </c>
      <c r="K47" s="87">
        <f t="shared" si="2"/>
        <v>0</v>
      </c>
      <c r="L47" s="55"/>
      <c r="M47" s="107"/>
    </row>
    <row r="48" spans="1:13">
      <c r="A48" s="175"/>
      <c r="B48" s="177"/>
      <c r="C48" s="164"/>
      <c r="D48" s="155"/>
      <c r="E48" s="183"/>
      <c r="F48" s="66" t="s">
        <v>103</v>
      </c>
      <c r="G48" s="65">
        <v>3453000</v>
      </c>
      <c r="H48" s="65">
        <v>3600000</v>
      </c>
      <c r="I48" s="65">
        <v>3600000</v>
      </c>
      <c r="J48" s="41">
        <f t="shared" si="0"/>
        <v>0</v>
      </c>
      <c r="K48" s="87">
        <f t="shared" si="2"/>
        <v>0</v>
      </c>
      <c r="L48" s="127"/>
      <c r="M48" s="107"/>
    </row>
    <row r="49" spans="1:13">
      <c r="A49" s="175"/>
      <c r="B49" s="177"/>
      <c r="C49" s="164"/>
      <c r="D49" s="155"/>
      <c r="E49" s="67"/>
      <c r="F49" s="68" t="s">
        <v>8</v>
      </c>
      <c r="G49" s="62">
        <f>SUM(G50:G55)</f>
        <v>29633000</v>
      </c>
      <c r="H49" s="62">
        <f>SUM(H50:H55)</f>
        <v>68650000</v>
      </c>
      <c r="I49" s="62">
        <f>SUM(I50:I55)</f>
        <v>46250000</v>
      </c>
      <c r="J49" s="63">
        <f t="shared" si="0"/>
        <v>-22400000</v>
      </c>
      <c r="K49" s="91">
        <f t="shared" si="2"/>
        <v>-32.629278951201741</v>
      </c>
      <c r="L49" s="64"/>
      <c r="M49" s="118"/>
    </row>
    <row r="50" spans="1:13">
      <c r="A50" s="175"/>
      <c r="B50" s="177"/>
      <c r="C50" s="164"/>
      <c r="D50" s="155"/>
      <c r="E50" s="153" t="s">
        <v>10</v>
      </c>
      <c r="F50" s="66" t="s">
        <v>11</v>
      </c>
      <c r="G50" s="65">
        <v>8000000</v>
      </c>
      <c r="H50" s="65">
        <v>8000000</v>
      </c>
      <c r="I50" s="65">
        <v>18000000</v>
      </c>
      <c r="J50" s="41">
        <f t="shared" si="0"/>
        <v>10000000</v>
      </c>
      <c r="K50" s="87">
        <f t="shared" si="2"/>
        <v>125</v>
      </c>
      <c r="L50" s="127" t="s">
        <v>163</v>
      </c>
      <c r="M50" s="107"/>
    </row>
    <row r="51" spans="1:13">
      <c r="A51" s="175"/>
      <c r="B51" s="177"/>
      <c r="C51" s="164"/>
      <c r="D51" s="155"/>
      <c r="E51" s="153"/>
      <c r="F51" s="66" t="s">
        <v>104</v>
      </c>
      <c r="G51" s="65">
        <v>2403000</v>
      </c>
      <c r="H51" s="65">
        <v>4050000</v>
      </c>
      <c r="I51" s="65">
        <v>4050000</v>
      </c>
      <c r="J51" s="41">
        <f t="shared" si="0"/>
        <v>0</v>
      </c>
      <c r="K51" s="87">
        <f t="shared" si="2"/>
        <v>0</v>
      </c>
      <c r="L51" s="55"/>
      <c r="M51" s="107"/>
    </row>
    <row r="52" spans="1:13">
      <c r="A52" s="175"/>
      <c r="B52" s="177"/>
      <c r="C52" s="164"/>
      <c r="D52" s="155"/>
      <c r="E52" s="153"/>
      <c r="F52" s="141" t="s">
        <v>122</v>
      </c>
      <c r="G52" s="122">
        <v>15860000</v>
      </c>
      <c r="H52" s="122">
        <v>19800000</v>
      </c>
      <c r="I52" s="122">
        <v>13000000</v>
      </c>
      <c r="J52" s="122">
        <f t="shared" si="0"/>
        <v>-6800000</v>
      </c>
      <c r="K52" s="124">
        <f t="shared" si="2"/>
        <v>-34.343434343434339</v>
      </c>
      <c r="L52" s="127" t="s">
        <v>164</v>
      </c>
      <c r="M52" s="107"/>
    </row>
    <row r="53" spans="1:13">
      <c r="A53" s="175"/>
      <c r="B53" s="177"/>
      <c r="C53" s="164"/>
      <c r="D53" s="155"/>
      <c r="E53" s="153"/>
      <c r="F53" s="83" t="s">
        <v>123</v>
      </c>
      <c r="G53" s="122">
        <v>0</v>
      </c>
      <c r="H53" s="122">
        <v>25600000</v>
      </c>
      <c r="I53" s="122">
        <v>0</v>
      </c>
      <c r="J53" s="122">
        <f t="shared" si="0"/>
        <v>-25600000</v>
      </c>
      <c r="K53" s="124">
        <f t="shared" si="2"/>
        <v>-100</v>
      </c>
      <c r="L53" s="144" t="s">
        <v>116</v>
      </c>
      <c r="M53" s="107"/>
    </row>
    <row r="54" spans="1:13">
      <c r="A54" s="175"/>
      <c r="B54" s="177"/>
      <c r="C54" s="164"/>
      <c r="D54" s="155"/>
      <c r="E54" s="153"/>
      <c r="F54" s="141" t="s">
        <v>124</v>
      </c>
      <c r="G54" s="122">
        <v>0</v>
      </c>
      <c r="H54" s="122">
        <v>6200000</v>
      </c>
      <c r="I54" s="122">
        <v>6200000</v>
      </c>
      <c r="J54" s="122">
        <f t="shared" si="0"/>
        <v>0</v>
      </c>
      <c r="K54" s="124">
        <f t="shared" si="2"/>
        <v>0</v>
      </c>
      <c r="L54" s="135"/>
      <c r="M54" s="107"/>
    </row>
    <row r="55" spans="1:13">
      <c r="A55" s="175"/>
      <c r="B55" s="178"/>
      <c r="C55" s="165"/>
      <c r="D55" s="156"/>
      <c r="E55" s="163"/>
      <c r="F55" s="134" t="s">
        <v>150</v>
      </c>
      <c r="G55" s="122">
        <v>3370000</v>
      </c>
      <c r="H55" s="122">
        <v>5000000</v>
      </c>
      <c r="I55" s="122">
        <v>5000000</v>
      </c>
      <c r="J55" s="122">
        <f t="shared" si="0"/>
        <v>0</v>
      </c>
      <c r="K55" s="124">
        <f t="shared" si="2"/>
        <v>0</v>
      </c>
      <c r="L55" s="127"/>
      <c r="M55" s="107"/>
    </row>
    <row r="56" spans="1:13">
      <c r="A56" s="175"/>
      <c r="B56" s="42"/>
      <c r="C56" s="184" t="s">
        <v>83</v>
      </c>
      <c r="D56" s="184"/>
      <c r="E56" s="184"/>
      <c r="F56" s="185"/>
      <c r="G56" s="43">
        <f>SUM(G57,G108)</f>
        <v>414460000</v>
      </c>
      <c r="H56" s="43">
        <f>SUM(H57,H108)</f>
        <v>398806000</v>
      </c>
      <c r="I56" s="43">
        <f>SUM(I57,I108)</f>
        <v>416194000</v>
      </c>
      <c r="J56" s="44">
        <f t="shared" si="0"/>
        <v>17388000</v>
      </c>
      <c r="K56" s="88">
        <f t="shared" si="2"/>
        <v>4.3600146437114802</v>
      </c>
      <c r="L56" s="127"/>
      <c r="M56" s="109"/>
    </row>
    <row r="57" spans="1:13" ht="13.5" customHeight="1">
      <c r="A57" s="175"/>
      <c r="B57" s="177" t="s">
        <v>63</v>
      </c>
      <c r="C57" s="70"/>
      <c r="D57" s="180" t="s">
        <v>82</v>
      </c>
      <c r="E57" s="180"/>
      <c r="F57" s="181"/>
      <c r="G57" s="47">
        <f>SUM(G58,G75,G91,G99,G105)</f>
        <v>406860000</v>
      </c>
      <c r="H57" s="47">
        <f>SUM(H58,H75,H91,H99,H105)</f>
        <v>391206000</v>
      </c>
      <c r="I57" s="47">
        <f>SUM(I58,I75,I91,I99,I105)</f>
        <v>408594000</v>
      </c>
      <c r="J57" s="48">
        <f t="shared" si="0"/>
        <v>17388000</v>
      </c>
      <c r="K57" s="89">
        <f t="shared" si="2"/>
        <v>4.4447171055658714</v>
      </c>
      <c r="L57" s="127"/>
      <c r="M57" s="116"/>
    </row>
    <row r="58" spans="1:13" ht="13.5" customHeight="1">
      <c r="A58" s="175"/>
      <c r="B58" s="177"/>
      <c r="C58" s="164" t="s">
        <v>29</v>
      </c>
      <c r="D58" s="56"/>
      <c r="E58" s="149" t="s">
        <v>9</v>
      </c>
      <c r="F58" s="150"/>
      <c r="G58" s="51">
        <f>SUM(G59+G63+G68+G73)</f>
        <v>26154000</v>
      </c>
      <c r="H58" s="51">
        <f>SUM(H59+H63+H68+H73)</f>
        <v>29654000</v>
      </c>
      <c r="I58" s="51">
        <f>SUM(I59+I63+I68+I73)</f>
        <v>26654000</v>
      </c>
      <c r="J58" s="52">
        <f t="shared" si="0"/>
        <v>-3000000</v>
      </c>
      <c r="K58" s="90">
        <f t="shared" si="2"/>
        <v>-10.116679031496588</v>
      </c>
      <c r="L58" s="127"/>
      <c r="M58" s="113"/>
    </row>
    <row r="59" spans="1:13" ht="13.5" customHeight="1">
      <c r="A59" s="175"/>
      <c r="B59" s="177"/>
      <c r="C59" s="164"/>
      <c r="D59" s="151" t="s">
        <v>65</v>
      </c>
      <c r="E59" s="67"/>
      <c r="F59" s="68" t="s">
        <v>8</v>
      </c>
      <c r="G59" s="62">
        <f>SUM(G60:G62)</f>
        <v>0</v>
      </c>
      <c r="H59" s="62">
        <f>SUM(H60:H62)</f>
        <v>6500000</v>
      </c>
      <c r="I59" s="62">
        <f>SUM(I60:I62)</f>
        <v>3500000</v>
      </c>
      <c r="J59" s="63">
        <f t="shared" si="0"/>
        <v>-3000000</v>
      </c>
      <c r="K59" s="91">
        <v>0</v>
      </c>
      <c r="L59" s="127"/>
      <c r="M59" s="118"/>
    </row>
    <row r="60" spans="1:13">
      <c r="A60" s="175"/>
      <c r="B60" s="177"/>
      <c r="C60" s="164"/>
      <c r="D60" s="151"/>
      <c r="E60" s="153" t="s">
        <v>30</v>
      </c>
      <c r="F60" s="134" t="s">
        <v>31</v>
      </c>
      <c r="G60" s="122"/>
      <c r="H60" s="122">
        <v>2500000</v>
      </c>
      <c r="I60" s="122">
        <v>1500000</v>
      </c>
      <c r="J60" s="122">
        <f t="shared" si="0"/>
        <v>-1000000</v>
      </c>
      <c r="K60" s="124">
        <v>0</v>
      </c>
      <c r="L60" s="132" t="s">
        <v>165</v>
      </c>
      <c r="M60" s="120"/>
    </row>
    <row r="61" spans="1:13">
      <c r="A61" s="175"/>
      <c r="B61" s="177"/>
      <c r="C61" s="164"/>
      <c r="D61" s="151"/>
      <c r="E61" s="153"/>
      <c r="F61" s="134" t="s">
        <v>32</v>
      </c>
      <c r="G61" s="122"/>
      <c r="H61" s="122">
        <v>2000000</v>
      </c>
      <c r="I61" s="122">
        <v>1000000</v>
      </c>
      <c r="J61" s="122">
        <v>-1000000</v>
      </c>
      <c r="K61" s="124">
        <v>0</v>
      </c>
      <c r="L61" s="132" t="s">
        <v>199</v>
      </c>
      <c r="M61" s="120"/>
    </row>
    <row r="62" spans="1:13">
      <c r="A62" s="175"/>
      <c r="B62" s="177"/>
      <c r="C62" s="164"/>
      <c r="D62" s="151"/>
      <c r="E62" s="163"/>
      <c r="F62" s="134" t="s">
        <v>33</v>
      </c>
      <c r="G62" s="122"/>
      <c r="H62" s="122">
        <v>2000000</v>
      </c>
      <c r="I62" s="122">
        <v>1000000</v>
      </c>
      <c r="J62" s="122">
        <v>-1000000</v>
      </c>
      <c r="K62" s="124">
        <v>0</v>
      </c>
      <c r="L62" s="132" t="s">
        <v>200</v>
      </c>
      <c r="M62" s="120"/>
    </row>
    <row r="63" spans="1:13">
      <c r="A63" s="175"/>
      <c r="B63" s="177"/>
      <c r="C63" s="164"/>
      <c r="D63" s="151"/>
      <c r="E63" s="67"/>
      <c r="F63" s="71" t="s">
        <v>8</v>
      </c>
      <c r="G63" s="62">
        <f>SUM(G64:G67)</f>
        <v>26154000</v>
      </c>
      <c r="H63" s="62">
        <f>SUM(H64:H67)</f>
        <v>23154000</v>
      </c>
      <c r="I63" s="62">
        <f>SUM(I64:I67)</f>
        <v>23154000</v>
      </c>
      <c r="J63" s="63">
        <f t="shared" si="0"/>
        <v>0</v>
      </c>
      <c r="K63" s="91">
        <f>((I63/H63)*100)-100</f>
        <v>0</v>
      </c>
      <c r="L63" s="72"/>
      <c r="M63" s="121"/>
    </row>
    <row r="64" spans="1:13">
      <c r="A64" s="175"/>
      <c r="B64" s="177"/>
      <c r="C64" s="164"/>
      <c r="D64" s="151"/>
      <c r="E64" s="153" t="s">
        <v>57</v>
      </c>
      <c r="F64" s="66" t="s">
        <v>101</v>
      </c>
      <c r="G64" s="41">
        <v>6500000</v>
      </c>
      <c r="H64" s="41">
        <v>6500000</v>
      </c>
      <c r="I64" s="41">
        <v>6500000</v>
      </c>
      <c r="J64" s="41">
        <f t="shared" si="0"/>
        <v>0</v>
      </c>
      <c r="K64" s="87">
        <f>((I64/H64)*100)-100</f>
        <v>0</v>
      </c>
      <c r="L64" s="55"/>
      <c r="M64" s="107"/>
    </row>
    <row r="65" spans="1:13">
      <c r="A65" s="175"/>
      <c r="B65" s="177"/>
      <c r="C65" s="164"/>
      <c r="D65" s="151"/>
      <c r="E65" s="153"/>
      <c r="F65" s="66" t="s">
        <v>38</v>
      </c>
      <c r="G65" s="65">
        <v>3000000</v>
      </c>
      <c r="H65" s="65">
        <v>3000000</v>
      </c>
      <c r="I65" s="65">
        <v>3000000</v>
      </c>
      <c r="J65" s="41">
        <f t="shared" si="0"/>
        <v>0</v>
      </c>
      <c r="K65" s="87">
        <f>((I65/H65)*100)-100</f>
        <v>0</v>
      </c>
      <c r="L65" s="55"/>
      <c r="M65" s="107"/>
    </row>
    <row r="66" spans="1:13">
      <c r="A66" s="175"/>
      <c r="B66" s="177"/>
      <c r="C66" s="164"/>
      <c r="D66" s="151"/>
      <c r="E66" s="153"/>
      <c r="F66" s="66" t="s">
        <v>40</v>
      </c>
      <c r="G66" s="65">
        <v>2754000</v>
      </c>
      <c r="H66" s="65">
        <v>2754000</v>
      </c>
      <c r="I66" s="65">
        <v>2754000</v>
      </c>
      <c r="J66" s="41">
        <f t="shared" si="0"/>
        <v>0</v>
      </c>
      <c r="K66" s="87">
        <f>((I66/H66)*100)-100</f>
        <v>0</v>
      </c>
      <c r="L66" s="85"/>
      <c r="M66" s="120"/>
    </row>
    <row r="67" spans="1:13">
      <c r="A67" s="175"/>
      <c r="B67" s="177"/>
      <c r="C67" s="164"/>
      <c r="D67" s="151"/>
      <c r="E67" s="153"/>
      <c r="F67" s="66" t="s">
        <v>41</v>
      </c>
      <c r="G67" s="65">
        <v>13900000</v>
      </c>
      <c r="H67" s="136">
        <v>10900000</v>
      </c>
      <c r="I67" s="136">
        <v>10900000</v>
      </c>
      <c r="J67" s="41">
        <f t="shared" si="0"/>
        <v>0</v>
      </c>
      <c r="K67" s="87">
        <f>((I67/H67)*100)-100</f>
        <v>0</v>
      </c>
      <c r="L67" s="85"/>
      <c r="M67" s="120"/>
    </row>
    <row r="68" spans="1:13">
      <c r="A68" s="175"/>
      <c r="B68" s="177"/>
      <c r="C68" s="164"/>
      <c r="D68" s="151"/>
      <c r="E68" s="67"/>
      <c r="F68" s="68" t="s">
        <v>8</v>
      </c>
      <c r="G68" s="62">
        <f>SUM(G69:G72)</f>
        <v>0</v>
      </c>
      <c r="H68" s="62">
        <f>SUM(H69:H72)</f>
        <v>0</v>
      </c>
      <c r="I68" s="62">
        <f>SUM(I69:I72)</f>
        <v>0</v>
      </c>
      <c r="J68" s="63">
        <f t="shared" si="0"/>
        <v>0</v>
      </c>
      <c r="K68" s="91">
        <v>0</v>
      </c>
      <c r="L68" s="64" t="s">
        <v>93</v>
      </c>
      <c r="M68" s="118"/>
    </row>
    <row r="69" spans="1:13">
      <c r="A69" s="175"/>
      <c r="B69" s="177"/>
      <c r="C69" s="164"/>
      <c r="D69" s="151"/>
      <c r="E69" s="153" t="s">
        <v>48</v>
      </c>
      <c r="F69" s="66" t="s">
        <v>54</v>
      </c>
      <c r="G69" s="41">
        <v>0</v>
      </c>
      <c r="H69" s="41">
        <v>0</v>
      </c>
      <c r="I69" s="41">
        <v>0</v>
      </c>
      <c r="J69" s="41">
        <f t="shared" ref="J69:J111" si="3">I69-H69</f>
        <v>0</v>
      </c>
      <c r="K69" s="87">
        <v>0</v>
      </c>
      <c r="L69" s="55" t="s">
        <v>116</v>
      </c>
      <c r="M69" s="107"/>
    </row>
    <row r="70" spans="1:13">
      <c r="A70" s="175"/>
      <c r="B70" s="177"/>
      <c r="C70" s="164"/>
      <c r="D70" s="151"/>
      <c r="E70" s="153"/>
      <c r="F70" s="66" t="s">
        <v>49</v>
      </c>
      <c r="G70" s="41">
        <v>0</v>
      </c>
      <c r="H70" s="41">
        <v>0</v>
      </c>
      <c r="I70" s="41">
        <v>0</v>
      </c>
      <c r="J70" s="41">
        <f t="shared" si="3"/>
        <v>0</v>
      </c>
      <c r="K70" s="87">
        <v>0</v>
      </c>
      <c r="L70" s="55" t="s">
        <v>116</v>
      </c>
      <c r="M70" s="107"/>
    </row>
    <row r="71" spans="1:13">
      <c r="A71" s="175"/>
      <c r="B71" s="177"/>
      <c r="C71" s="164"/>
      <c r="D71" s="151"/>
      <c r="E71" s="153"/>
      <c r="F71" s="66" t="s">
        <v>105</v>
      </c>
      <c r="G71" s="41">
        <v>0</v>
      </c>
      <c r="H71" s="41">
        <v>0</v>
      </c>
      <c r="I71" s="41">
        <v>0</v>
      </c>
      <c r="J71" s="41">
        <f t="shared" si="3"/>
        <v>0</v>
      </c>
      <c r="K71" s="87">
        <v>0</v>
      </c>
      <c r="L71" s="55" t="s">
        <v>116</v>
      </c>
      <c r="M71" s="107"/>
    </row>
    <row r="72" spans="1:13">
      <c r="A72" s="175"/>
      <c r="B72" s="177"/>
      <c r="C72" s="164"/>
      <c r="D72" s="151"/>
      <c r="E72" s="163"/>
      <c r="F72" s="66" t="s">
        <v>33</v>
      </c>
      <c r="G72" s="41">
        <v>0</v>
      </c>
      <c r="H72" s="41">
        <v>0</v>
      </c>
      <c r="I72" s="41">
        <v>0</v>
      </c>
      <c r="J72" s="41">
        <f t="shared" si="3"/>
        <v>0</v>
      </c>
      <c r="K72" s="87">
        <v>0</v>
      </c>
      <c r="L72" s="55" t="s">
        <v>116</v>
      </c>
      <c r="M72" s="107"/>
    </row>
    <row r="73" spans="1:13">
      <c r="A73" s="175"/>
      <c r="B73" s="177"/>
      <c r="C73" s="164"/>
      <c r="D73" s="151"/>
      <c r="E73" s="67"/>
      <c r="F73" s="68" t="s">
        <v>8</v>
      </c>
      <c r="G73" s="62">
        <f>SUM(G74)</f>
        <v>0</v>
      </c>
      <c r="H73" s="62">
        <f>SUM(H74)</f>
        <v>0</v>
      </c>
      <c r="I73" s="62">
        <f>SUM(I74)</f>
        <v>0</v>
      </c>
      <c r="J73" s="63">
        <f t="shared" si="3"/>
        <v>0</v>
      </c>
      <c r="K73" s="91">
        <v>0</v>
      </c>
      <c r="L73" s="64" t="s">
        <v>93</v>
      </c>
      <c r="M73" s="118"/>
    </row>
    <row r="74" spans="1:13">
      <c r="A74" s="175"/>
      <c r="B74" s="177"/>
      <c r="C74" s="164"/>
      <c r="D74" s="152"/>
      <c r="E74" s="73" t="s">
        <v>34</v>
      </c>
      <c r="F74" s="99" t="s">
        <v>35</v>
      </c>
      <c r="G74" s="65">
        <v>0</v>
      </c>
      <c r="H74" s="65">
        <v>0</v>
      </c>
      <c r="I74" s="65">
        <v>0</v>
      </c>
      <c r="J74" s="41">
        <f t="shared" si="3"/>
        <v>0</v>
      </c>
      <c r="K74" s="87">
        <v>0</v>
      </c>
      <c r="L74" s="55" t="s">
        <v>116</v>
      </c>
      <c r="M74" s="107"/>
    </row>
    <row r="75" spans="1:13">
      <c r="A75" s="175"/>
      <c r="B75" s="177"/>
      <c r="C75" s="164"/>
      <c r="D75" s="74"/>
      <c r="E75" s="149" t="s">
        <v>9</v>
      </c>
      <c r="F75" s="150"/>
      <c r="G75" s="51">
        <f>SUM(G76+G81+G88)</f>
        <v>251149000</v>
      </c>
      <c r="H75" s="51">
        <f>SUM(H76+H81+H88)</f>
        <v>235452000</v>
      </c>
      <c r="I75" s="51">
        <f>SUM(I76+I81+I88)</f>
        <v>249240000</v>
      </c>
      <c r="J75" s="52">
        <f t="shared" si="3"/>
        <v>13788000</v>
      </c>
      <c r="K75" s="90">
        <f t="shared" ref="K75:K111" si="4">((I75/H75)*100)-100</f>
        <v>5.8559706436980719</v>
      </c>
      <c r="L75" s="57"/>
      <c r="M75" s="113"/>
    </row>
    <row r="76" spans="1:13" ht="13.5" customHeight="1">
      <c r="A76" s="175"/>
      <c r="B76" s="177"/>
      <c r="C76" s="164"/>
      <c r="D76" s="151" t="s">
        <v>66</v>
      </c>
      <c r="E76" s="67"/>
      <c r="F76" s="68" t="s">
        <v>8</v>
      </c>
      <c r="G76" s="62">
        <f>SUM(G77:G80)</f>
        <v>224481000</v>
      </c>
      <c r="H76" s="62">
        <f>SUM(H77:H80)</f>
        <v>227381000</v>
      </c>
      <c r="I76" s="62">
        <f>SUM(I77:I80)</f>
        <v>235540000</v>
      </c>
      <c r="J76" s="63">
        <f t="shared" si="3"/>
        <v>8159000</v>
      </c>
      <c r="K76" s="91">
        <f t="shared" si="4"/>
        <v>3.588250557434435</v>
      </c>
      <c r="L76" s="64"/>
      <c r="M76" s="118"/>
    </row>
    <row r="77" spans="1:13">
      <c r="A77" s="175"/>
      <c r="B77" s="177"/>
      <c r="C77" s="164"/>
      <c r="D77" s="151"/>
      <c r="E77" s="153" t="s">
        <v>36</v>
      </c>
      <c r="F77" s="66" t="s">
        <v>37</v>
      </c>
      <c r="G77" s="41">
        <v>216781000</v>
      </c>
      <c r="H77" s="41">
        <v>216781000</v>
      </c>
      <c r="I77" s="41">
        <v>216781000</v>
      </c>
      <c r="J77" s="41">
        <f t="shared" si="3"/>
        <v>0</v>
      </c>
      <c r="K77" s="87">
        <f t="shared" si="4"/>
        <v>0</v>
      </c>
      <c r="L77" s="55"/>
      <c r="M77" s="107"/>
    </row>
    <row r="78" spans="1:13">
      <c r="A78" s="175"/>
      <c r="B78" s="177"/>
      <c r="C78" s="164"/>
      <c r="D78" s="151"/>
      <c r="E78" s="153"/>
      <c r="F78" s="134" t="s">
        <v>39</v>
      </c>
      <c r="G78" s="131">
        <v>1600000</v>
      </c>
      <c r="H78" s="131">
        <v>3000000</v>
      </c>
      <c r="I78" s="131">
        <v>5000000</v>
      </c>
      <c r="J78" s="122">
        <f t="shared" si="3"/>
        <v>2000000</v>
      </c>
      <c r="K78" s="124">
        <f t="shared" si="4"/>
        <v>66.666666666666686</v>
      </c>
      <c r="L78" s="127" t="s">
        <v>166</v>
      </c>
      <c r="M78" s="107"/>
    </row>
    <row r="79" spans="1:13">
      <c r="A79" s="175"/>
      <c r="B79" s="177"/>
      <c r="C79" s="164"/>
      <c r="D79" s="151"/>
      <c r="E79" s="153"/>
      <c r="F79" s="142" t="s">
        <v>125</v>
      </c>
      <c r="G79" s="131">
        <v>0</v>
      </c>
      <c r="H79" s="131">
        <v>1500000</v>
      </c>
      <c r="I79" s="131">
        <v>4200000</v>
      </c>
      <c r="J79" s="122">
        <f t="shared" si="3"/>
        <v>2700000</v>
      </c>
      <c r="K79" s="124">
        <f t="shared" si="4"/>
        <v>180</v>
      </c>
      <c r="L79" s="144" t="s">
        <v>201</v>
      </c>
      <c r="M79" s="107"/>
    </row>
    <row r="80" spans="1:13">
      <c r="A80" s="175"/>
      <c r="B80" s="177"/>
      <c r="C80" s="164"/>
      <c r="D80" s="151"/>
      <c r="E80" s="163"/>
      <c r="F80" s="134" t="s">
        <v>85</v>
      </c>
      <c r="G80" s="131">
        <v>6100000</v>
      </c>
      <c r="H80" s="131">
        <v>6100000</v>
      </c>
      <c r="I80" s="131">
        <v>9559000</v>
      </c>
      <c r="J80" s="122">
        <f t="shared" si="3"/>
        <v>3459000</v>
      </c>
      <c r="K80" s="124">
        <f t="shared" si="4"/>
        <v>56.704918032786878</v>
      </c>
      <c r="L80" s="127" t="s">
        <v>167</v>
      </c>
      <c r="M80" s="107"/>
    </row>
    <row r="81" spans="1:13">
      <c r="A81" s="175"/>
      <c r="B81" s="177"/>
      <c r="C81" s="164"/>
      <c r="D81" s="151"/>
      <c r="E81" s="67"/>
      <c r="F81" s="68" t="s">
        <v>8</v>
      </c>
      <c r="G81" s="62">
        <f>SUM(G82:G87)</f>
        <v>6771000</v>
      </c>
      <c r="H81" s="62">
        <f>SUM(H82:H87)</f>
        <v>7171000</v>
      </c>
      <c r="I81" s="62">
        <f>SUM(I82:I87)</f>
        <v>13500000</v>
      </c>
      <c r="J81" s="63">
        <f t="shared" si="3"/>
        <v>6329000</v>
      </c>
      <c r="K81" s="91">
        <f t="shared" si="4"/>
        <v>88.258262445962913</v>
      </c>
      <c r="L81" s="64"/>
      <c r="M81" s="118"/>
    </row>
    <row r="82" spans="1:13">
      <c r="A82" s="175"/>
      <c r="B82" s="177"/>
      <c r="C82" s="164"/>
      <c r="D82" s="151"/>
      <c r="E82" s="153" t="s">
        <v>42</v>
      </c>
      <c r="F82" s="66" t="s">
        <v>43</v>
      </c>
      <c r="G82" s="41">
        <v>0</v>
      </c>
      <c r="H82" s="41">
        <v>0</v>
      </c>
      <c r="I82" s="41">
        <v>0</v>
      </c>
      <c r="J82" s="41">
        <f t="shared" si="3"/>
        <v>0</v>
      </c>
      <c r="K82" s="87" t="e">
        <f t="shared" si="4"/>
        <v>#DIV/0!</v>
      </c>
      <c r="L82" s="55" t="s">
        <v>116</v>
      </c>
      <c r="M82" s="107"/>
    </row>
    <row r="83" spans="1:13">
      <c r="A83" s="175"/>
      <c r="B83" s="177"/>
      <c r="C83" s="164"/>
      <c r="D83" s="151"/>
      <c r="E83" s="153"/>
      <c r="F83" s="66" t="s">
        <v>44</v>
      </c>
      <c r="G83" s="41">
        <v>0</v>
      </c>
      <c r="H83" s="41">
        <v>0</v>
      </c>
      <c r="I83" s="41">
        <v>0</v>
      </c>
      <c r="J83" s="41">
        <f t="shared" si="3"/>
        <v>0</v>
      </c>
      <c r="K83" s="87" t="e">
        <f t="shared" si="4"/>
        <v>#DIV/0!</v>
      </c>
      <c r="L83" s="55" t="s">
        <v>116</v>
      </c>
      <c r="M83" s="107"/>
    </row>
    <row r="84" spans="1:13">
      <c r="A84" s="175"/>
      <c r="B84" s="177"/>
      <c r="C84" s="164"/>
      <c r="D84" s="151"/>
      <c r="E84" s="153"/>
      <c r="F84" s="134" t="s">
        <v>45</v>
      </c>
      <c r="G84" s="131">
        <v>0</v>
      </c>
      <c r="H84" s="131">
        <v>400000</v>
      </c>
      <c r="I84" s="131">
        <v>3000000</v>
      </c>
      <c r="J84" s="122">
        <f t="shared" si="3"/>
        <v>2600000</v>
      </c>
      <c r="K84" s="124">
        <f t="shared" si="4"/>
        <v>650</v>
      </c>
      <c r="L84" s="127" t="s">
        <v>168</v>
      </c>
      <c r="M84" s="107"/>
    </row>
    <row r="85" spans="1:13">
      <c r="A85" s="175"/>
      <c r="B85" s="177"/>
      <c r="C85" s="164"/>
      <c r="D85" s="151"/>
      <c r="E85" s="153"/>
      <c r="F85" s="134" t="s">
        <v>46</v>
      </c>
      <c r="G85" s="131">
        <v>4271000</v>
      </c>
      <c r="H85" s="131">
        <v>4271000</v>
      </c>
      <c r="I85" s="131">
        <v>8000000</v>
      </c>
      <c r="J85" s="122">
        <f t="shared" si="3"/>
        <v>3729000</v>
      </c>
      <c r="K85" s="124">
        <f t="shared" si="4"/>
        <v>87.309763521423548</v>
      </c>
      <c r="L85" s="127" t="s">
        <v>169</v>
      </c>
      <c r="M85" s="107"/>
    </row>
    <row r="86" spans="1:13">
      <c r="A86" s="175"/>
      <c r="B86" s="177"/>
      <c r="C86" s="164"/>
      <c r="D86" s="151"/>
      <c r="E86" s="153"/>
      <c r="F86" s="66" t="s">
        <v>106</v>
      </c>
      <c r="G86" s="65">
        <v>0</v>
      </c>
      <c r="H86" s="65">
        <v>0</v>
      </c>
      <c r="I86" s="65">
        <v>0</v>
      </c>
      <c r="J86" s="41">
        <f t="shared" si="3"/>
        <v>0</v>
      </c>
      <c r="K86" s="87" t="e">
        <f t="shared" si="4"/>
        <v>#DIV/0!</v>
      </c>
      <c r="L86" s="55"/>
      <c r="M86" s="107"/>
    </row>
    <row r="87" spans="1:13">
      <c r="A87" s="175"/>
      <c r="B87" s="177"/>
      <c r="C87" s="164"/>
      <c r="D87" s="151"/>
      <c r="E87" s="163"/>
      <c r="F87" s="66" t="s">
        <v>47</v>
      </c>
      <c r="G87" s="65">
        <v>2500000</v>
      </c>
      <c r="H87" s="65">
        <v>2500000</v>
      </c>
      <c r="I87" s="65">
        <v>2500000</v>
      </c>
      <c r="J87" s="41">
        <f t="shared" si="3"/>
        <v>0</v>
      </c>
      <c r="K87" s="87">
        <f t="shared" si="4"/>
        <v>0</v>
      </c>
      <c r="L87" s="55"/>
      <c r="M87" s="107"/>
    </row>
    <row r="88" spans="1:13">
      <c r="A88" s="175"/>
      <c r="B88" s="177"/>
      <c r="C88" s="164"/>
      <c r="D88" s="151"/>
      <c r="E88" s="67"/>
      <c r="F88" s="71" t="s">
        <v>8</v>
      </c>
      <c r="G88" s="62">
        <f>SUM(G89:G90)</f>
        <v>19897000</v>
      </c>
      <c r="H88" s="62">
        <f>SUM(H89:H90)</f>
        <v>900000</v>
      </c>
      <c r="I88" s="62">
        <f>SUM(I89:I90)</f>
        <v>200000</v>
      </c>
      <c r="J88" s="63">
        <f t="shared" si="3"/>
        <v>-700000</v>
      </c>
      <c r="K88" s="91">
        <f t="shared" si="4"/>
        <v>-77.777777777777771</v>
      </c>
      <c r="L88" s="64"/>
      <c r="M88" s="118"/>
    </row>
    <row r="89" spans="1:13">
      <c r="A89" s="175"/>
      <c r="B89" s="177"/>
      <c r="C89" s="164"/>
      <c r="D89" s="151"/>
      <c r="E89" s="153" t="s">
        <v>58</v>
      </c>
      <c r="F89" s="134" t="s">
        <v>78</v>
      </c>
      <c r="G89" s="131">
        <v>891000</v>
      </c>
      <c r="H89" s="131">
        <v>900000</v>
      </c>
      <c r="I89" s="131">
        <v>200000</v>
      </c>
      <c r="J89" s="122">
        <f t="shared" si="3"/>
        <v>-700000</v>
      </c>
      <c r="K89" s="124">
        <f t="shared" si="4"/>
        <v>-77.777777777777771</v>
      </c>
      <c r="L89" s="127" t="s">
        <v>170</v>
      </c>
      <c r="M89" s="107"/>
    </row>
    <row r="90" spans="1:13">
      <c r="A90" s="175"/>
      <c r="B90" s="177"/>
      <c r="C90" s="164"/>
      <c r="D90" s="152"/>
      <c r="E90" s="163"/>
      <c r="F90" s="66" t="s">
        <v>86</v>
      </c>
      <c r="G90" s="41">
        <v>19006000</v>
      </c>
      <c r="H90" s="41">
        <v>0</v>
      </c>
      <c r="I90" s="41">
        <v>0</v>
      </c>
      <c r="J90" s="41">
        <f t="shared" si="3"/>
        <v>0</v>
      </c>
      <c r="K90" s="87" t="e">
        <f t="shared" si="4"/>
        <v>#DIV/0!</v>
      </c>
      <c r="L90" s="55" t="s">
        <v>116</v>
      </c>
      <c r="M90" s="107"/>
    </row>
    <row r="91" spans="1:13">
      <c r="A91" s="175"/>
      <c r="B91" s="177"/>
      <c r="C91" s="164"/>
      <c r="D91" s="74"/>
      <c r="E91" s="149" t="s">
        <v>9</v>
      </c>
      <c r="F91" s="150"/>
      <c r="G91" s="51">
        <f>SUM(G92+G97)</f>
        <v>21457000</v>
      </c>
      <c r="H91" s="51">
        <f>SUM(H92+H97)</f>
        <v>15500000</v>
      </c>
      <c r="I91" s="51">
        <f>SUM(I92+I97)</f>
        <v>20500000</v>
      </c>
      <c r="J91" s="52">
        <f t="shared" si="3"/>
        <v>5000000</v>
      </c>
      <c r="K91" s="90">
        <f t="shared" si="4"/>
        <v>32.258064516129025</v>
      </c>
      <c r="L91" s="57"/>
      <c r="M91" s="113"/>
    </row>
    <row r="92" spans="1:13" ht="13.5" customHeight="1">
      <c r="A92" s="175"/>
      <c r="B92" s="177"/>
      <c r="C92" s="164"/>
      <c r="D92" s="151" t="s">
        <v>88</v>
      </c>
      <c r="E92" s="67"/>
      <c r="F92" s="68" t="s">
        <v>8</v>
      </c>
      <c r="G92" s="62">
        <f>SUM(G93:G96)</f>
        <v>19000000</v>
      </c>
      <c r="H92" s="62">
        <f>SUM(H93:H96)</f>
        <v>11500000</v>
      </c>
      <c r="I92" s="62">
        <f>SUM(I93:I96)</f>
        <v>17500000</v>
      </c>
      <c r="J92" s="63">
        <f t="shared" si="3"/>
        <v>6000000</v>
      </c>
      <c r="K92" s="91">
        <f t="shared" si="4"/>
        <v>52.173913043478279</v>
      </c>
      <c r="L92" s="64"/>
      <c r="M92" s="118"/>
    </row>
    <row r="93" spans="1:13">
      <c r="A93" s="175"/>
      <c r="B93" s="177"/>
      <c r="C93" s="164"/>
      <c r="D93" s="151"/>
      <c r="E93" s="153" t="s">
        <v>59</v>
      </c>
      <c r="F93" s="66" t="s">
        <v>73</v>
      </c>
      <c r="G93" s="41">
        <v>12000000</v>
      </c>
      <c r="H93" s="41">
        <v>6000000</v>
      </c>
      <c r="I93" s="41">
        <v>6000000</v>
      </c>
      <c r="J93" s="41">
        <f t="shared" si="3"/>
        <v>0</v>
      </c>
      <c r="K93" s="87">
        <f t="shared" si="4"/>
        <v>0</v>
      </c>
      <c r="L93" s="55"/>
      <c r="M93" s="107"/>
    </row>
    <row r="94" spans="1:13">
      <c r="A94" s="175"/>
      <c r="B94" s="177"/>
      <c r="C94" s="164"/>
      <c r="D94" s="151"/>
      <c r="E94" s="153"/>
      <c r="F94" s="66" t="s">
        <v>114</v>
      </c>
      <c r="G94" s="41">
        <v>0</v>
      </c>
      <c r="H94" s="41">
        <v>0</v>
      </c>
      <c r="I94" s="41">
        <v>0</v>
      </c>
      <c r="J94" s="41">
        <f t="shared" si="3"/>
        <v>0</v>
      </c>
      <c r="K94" s="87" t="e">
        <f t="shared" si="4"/>
        <v>#DIV/0!</v>
      </c>
      <c r="L94" s="55" t="s">
        <v>115</v>
      </c>
      <c r="M94" s="107"/>
    </row>
    <row r="95" spans="1:13" ht="22.5">
      <c r="A95" s="175"/>
      <c r="B95" s="177"/>
      <c r="C95" s="164"/>
      <c r="D95" s="151"/>
      <c r="E95" s="153"/>
      <c r="F95" s="134" t="s">
        <v>74</v>
      </c>
      <c r="G95" s="122">
        <v>4000000</v>
      </c>
      <c r="H95" s="122">
        <v>4000000</v>
      </c>
      <c r="I95" s="122">
        <v>10000000</v>
      </c>
      <c r="J95" s="122">
        <f t="shared" si="3"/>
        <v>6000000</v>
      </c>
      <c r="K95" s="124">
        <f t="shared" si="4"/>
        <v>150</v>
      </c>
      <c r="L95" s="127" t="s">
        <v>171</v>
      </c>
      <c r="M95" s="107"/>
    </row>
    <row r="96" spans="1:13">
      <c r="A96" s="175"/>
      <c r="B96" s="177"/>
      <c r="C96" s="164"/>
      <c r="D96" s="151"/>
      <c r="E96" s="153"/>
      <c r="F96" s="66" t="s">
        <v>50</v>
      </c>
      <c r="G96" s="41">
        <v>3000000</v>
      </c>
      <c r="H96" s="41">
        <v>1500000</v>
      </c>
      <c r="I96" s="41">
        <v>1500000</v>
      </c>
      <c r="J96" s="41">
        <f t="shared" si="3"/>
        <v>0</v>
      </c>
      <c r="K96" s="87">
        <f t="shared" si="4"/>
        <v>0</v>
      </c>
      <c r="L96" s="55"/>
      <c r="M96" s="107"/>
    </row>
    <row r="97" spans="1:13">
      <c r="A97" s="175"/>
      <c r="B97" s="177"/>
      <c r="C97" s="164"/>
      <c r="D97" s="151"/>
      <c r="E97" s="67"/>
      <c r="F97" s="71" t="s">
        <v>8</v>
      </c>
      <c r="G97" s="62">
        <f>SUM(G98:G98)</f>
        <v>2457000</v>
      </c>
      <c r="H97" s="62">
        <f>SUM(H98:H98)</f>
        <v>4000000</v>
      </c>
      <c r="I97" s="62">
        <f>SUM(I98:I98)</f>
        <v>3000000</v>
      </c>
      <c r="J97" s="63">
        <f t="shared" si="3"/>
        <v>-1000000</v>
      </c>
      <c r="K97" s="91">
        <f t="shared" si="4"/>
        <v>-25</v>
      </c>
      <c r="L97" s="64"/>
      <c r="M97" s="118"/>
    </row>
    <row r="98" spans="1:13">
      <c r="A98" s="175"/>
      <c r="B98" s="177"/>
      <c r="C98" s="164"/>
      <c r="D98" s="152"/>
      <c r="E98" s="138" t="s">
        <v>117</v>
      </c>
      <c r="F98" s="66" t="s">
        <v>107</v>
      </c>
      <c r="G98" s="41">
        <v>2457000</v>
      </c>
      <c r="H98" s="41">
        <v>4000000</v>
      </c>
      <c r="I98" s="41">
        <v>3000000</v>
      </c>
      <c r="J98" s="41">
        <f t="shared" si="3"/>
        <v>-1000000</v>
      </c>
      <c r="K98" s="87">
        <f t="shared" si="4"/>
        <v>-25</v>
      </c>
      <c r="L98" s="55" t="s">
        <v>151</v>
      </c>
      <c r="M98" s="119"/>
    </row>
    <row r="99" spans="1:13">
      <c r="A99" s="175"/>
      <c r="B99" s="177"/>
      <c r="C99" s="164"/>
      <c r="D99" s="75"/>
      <c r="E99" s="154" t="s">
        <v>9</v>
      </c>
      <c r="F99" s="148"/>
      <c r="G99" s="51">
        <f>SUM(G100)</f>
        <v>14500000</v>
      </c>
      <c r="H99" s="51">
        <f>SUM(H100)</f>
        <v>17000000</v>
      </c>
      <c r="I99" s="51">
        <f>SUM(I100)</f>
        <v>18600000</v>
      </c>
      <c r="J99" s="52">
        <f t="shared" si="3"/>
        <v>1600000</v>
      </c>
      <c r="K99" s="90">
        <f t="shared" si="4"/>
        <v>9.4117647058823621</v>
      </c>
      <c r="L99" s="57"/>
      <c r="M99" s="113"/>
    </row>
    <row r="100" spans="1:13" ht="13.5" customHeight="1">
      <c r="A100" s="175"/>
      <c r="B100" s="177"/>
      <c r="C100" s="164"/>
      <c r="D100" s="155" t="s">
        <v>51</v>
      </c>
      <c r="E100" s="76"/>
      <c r="F100" s="68" t="s">
        <v>8</v>
      </c>
      <c r="G100" s="62">
        <f>SUM(G101:G104)</f>
        <v>14500000</v>
      </c>
      <c r="H100" s="62">
        <f>SUM(H101:H104)</f>
        <v>17000000</v>
      </c>
      <c r="I100" s="62">
        <f>SUM(I101:I104)</f>
        <v>18600000</v>
      </c>
      <c r="J100" s="63">
        <f t="shared" si="3"/>
        <v>1600000</v>
      </c>
      <c r="K100" s="91">
        <f t="shared" si="4"/>
        <v>9.4117647058823621</v>
      </c>
      <c r="L100" s="64"/>
      <c r="M100" s="118"/>
    </row>
    <row r="101" spans="1:13">
      <c r="A101" s="175"/>
      <c r="B101" s="177"/>
      <c r="C101" s="164"/>
      <c r="D101" s="155"/>
      <c r="E101" s="157" t="s">
        <v>76</v>
      </c>
      <c r="F101" s="134" t="s">
        <v>108</v>
      </c>
      <c r="G101" s="122">
        <v>3000000</v>
      </c>
      <c r="H101" s="122">
        <v>3000000</v>
      </c>
      <c r="I101" s="122">
        <v>3600000</v>
      </c>
      <c r="J101" s="122">
        <f t="shared" si="3"/>
        <v>600000</v>
      </c>
      <c r="K101" s="124">
        <f t="shared" si="4"/>
        <v>20</v>
      </c>
      <c r="L101" s="127" t="s">
        <v>152</v>
      </c>
      <c r="M101" s="107"/>
    </row>
    <row r="102" spans="1:13">
      <c r="A102" s="175"/>
      <c r="B102" s="177"/>
      <c r="C102" s="164"/>
      <c r="D102" s="155"/>
      <c r="E102" s="157"/>
      <c r="F102" s="134" t="s">
        <v>109</v>
      </c>
      <c r="G102" s="122">
        <v>2400000</v>
      </c>
      <c r="H102" s="122">
        <v>5000000</v>
      </c>
      <c r="I102" s="122">
        <v>6000000</v>
      </c>
      <c r="J102" s="122">
        <f t="shared" si="3"/>
        <v>1000000</v>
      </c>
      <c r="K102" s="124">
        <f t="shared" si="4"/>
        <v>20</v>
      </c>
      <c r="L102" s="127" t="s">
        <v>172</v>
      </c>
      <c r="M102" s="107"/>
    </row>
    <row r="103" spans="1:13">
      <c r="A103" s="175"/>
      <c r="B103" s="177"/>
      <c r="C103" s="164"/>
      <c r="D103" s="155"/>
      <c r="E103" s="157"/>
      <c r="F103" s="66" t="s">
        <v>61</v>
      </c>
      <c r="G103" s="41">
        <v>5100000</v>
      </c>
      <c r="H103" s="41">
        <v>5000000</v>
      </c>
      <c r="I103" s="41">
        <v>5000000</v>
      </c>
      <c r="J103" s="41">
        <f t="shared" si="3"/>
        <v>0</v>
      </c>
      <c r="K103" s="87">
        <f t="shared" si="4"/>
        <v>0</v>
      </c>
      <c r="L103" s="55"/>
      <c r="M103" s="107"/>
    </row>
    <row r="104" spans="1:13">
      <c r="A104" s="175"/>
      <c r="B104" s="177"/>
      <c r="C104" s="164"/>
      <c r="D104" s="156"/>
      <c r="E104" s="158"/>
      <c r="F104" s="99" t="s">
        <v>110</v>
      </c>
      <c r="G104" s="41">
        <v>4000000</v>
      </c>
      <c r="H104" s="41">
        <v>4000000</v>
      </c>
      <c r="I104" s="41">
        <v>4000000</v>
      </c>
      <c r="J104" s="41">
        <f t="shared" si="3"/>
        <v>0</v>
      </c>
      <c r="K104" s="87">
        <f t="shared" si="4"/>
        <v>0</v>
      </c>
      <c r="L104" s="55"/>
      <c r="M104" s="107"/>
    </row>
    <row r="105" spans="1:13">
      <c r="A105" s="175"/>
      <c r="B105" s="177"/>
      <c r="C105" s="164"/>
      <c r="D105" s="75"/>
      <c r="E105" s="149" t="s">
        <v>9</v>
      </c>
      <c r="F105" s="150"/>
      <c r="G105" s="51">
        <f>SUM(G106)</f>
        <v>93600000</v>
      </c>
      <c r="H105" s="51">
        <f>SUM(H106)</f>
        <v>93600000</v>
      </c>
      <c r="I105" s="51">
        <f>SUM(I106)</f>
        <v>93600000</v>
      </c>
      <c r="J105" s="52">
        <f t="shared" si="3"/>
        <v>0</v>
      </c>
      <c r="K105" s="90">
        <f t="shared" si="4"/>
        <v>0</v>
      </c>
      <c r="L105" s="57"/>
      <c r="M105" s="113"/>
    </row>
    <row r="106" spans="1:13" ht="13.5" customHeight="1">
      <c r="A106" s="175"/>
      <c r="B106" s="177"/>
      <c r="C106" s="164"/>
      <c r="D106" s="155" t="s">
        <v>28</v>
      </c>
      <c r="E106" s="67"/>
      <c r="F106" s="68" t="s">
        <v>8</v>
      </c>
      <c r="G106" s="62">
        <f>G107</f>
        <v>93600000</v>
      </c>
      <c r="H106" s="62">
        <f>H107</f>
        <v>93600000</v>
      </c>
      <c r="I106" s="62">
        <f>I107</f>
        <v>93600000</v>
      </c>
      <c r="J106" s="63">
        <f t="shared" si="3"/>
        <v>0</v>
      </c>
      <c r="K106" s="91">
        <f t="shared" si="4"/>
        <v>0</v>
      </c>
      <c r="L106" s="77"/>
      <c r="M106" s="77"/>
    </row>
    <row r="107" spans="1:13">
      <c r="A107" s="175"/>
      <c r="B107" s="177"/>
      <c r="C107" s="165"/>
      <c r="D107" s="156"/>
      <c r="E107" s="73" t="s">
        <v>28</v>
      </c>
      <c r="F107" s="143" t="s">
        <v>111</v>
      </c>
      <c r="G107" s="122">
        <v>93600000</v>
      </c>
      <c r="H107" s="122">
        <v>93600000</v>
      </c>
      <c r="I107" s="122">
        <v>93600000</v>
      </c>
      <c r="J107" s="122">
        <f t="shared" si="3"/>
        <v>0</v>
      </c>
      <c r="K107" s="124">
        <f t="shared" si="4"/>
        <v>0</v>
      </c>
      <c r="L107" s="127"/>
      <c r="M107" s="107"/>
    </row>
    <row r="108" spans="1:13">
      <c r="A108" s="175"/>
      <c r="B108" s="177"/>
      <c r="C108" s="58"/>
      <c r="D108" s="159" t="s">
        <v>82</v>
      </c>
      <c r="E108" s="159"/>
      <c r="F108" s="160"/>
      <c r="G108" s="47">
        <f>SUM(G109)</f>
        <v>7600000</v>
      </c>
      <c r="H108" s="47">
        <f>SUM(H109)</f>
        <v>7600000</v>
      </c>
      <c r="I108" s="47">
        <f>SUM(I109)</f>
        <v>7600000</v>
      </c>
      <c r="J108" s="48">
        <f t="shared" si="3"/>
        <v>0</v>
      </c>
      <c r="K108" s="89">
        <f t="shared" si="4"/>
        <v>0</v>
      </c>
      <c r="L108" s="59"/>
      <c r="M108" s="116"/>
    </row>
    <row r="109" spans="1:13" ht="78.75" customHeight="1">
      <c r="A109" s="175"/>
      <c r="B109" s="178"/>
      <c r="C109" s="78" t="s">
        <v>75</v>
      </c>
      <c r="D109" s="147" t="s">
        <v>113</v>
      </c>
      <c r="E109" s="148"/>
      <c r="F109" s="66" t="s">
        <v>113</v>
      </c>
      <c r="G109" s="41">
        <v>7600000</v>
      </c>
      <c r="H109" s="41">
        <v>7600000</v>
      </c>
      <c r="I109" s="41">
        <v>7600000</v>
      </c>
      <c r="J109" s="41">
        <f t="shared" si="3"/>
        <v>0</v>
      </c>
      <c r="K109" s="87">
        <f t="shared" si="4"/>
        <v>0</v>
      </c>
      <c r="L109" s="55"/>
      <c r="M109" s="107"/>
    </row>
    <row r="110" spans="1:13">
      <c r="A110" s="175"/>
      <c r="B110" s="42"/>
      <c r="C110" s="79"/>
      <c r="D110" s="161" t="s">
        <v>83</v>
      </c>
      <c r="E110" s="161"/>
      <c r="F110" s="162"/>
      <c r="G110" s="80">
        <f>SUM(G111)</f>
        <v>0</v>
      </c>
      <c r="H110" s="80">
        <f>SUM(H111)</f>
        <v>0</v>
      </c>
      <c r="I110" s="80">
        <f>SUM(I111)</f>
        <v>0</v>
      </c>
      <c r="J110" s="44">
        <f t="shared" si="3"/>
        <v>0</v>
      </c>
      <c r="K110" s="88" t="e">
        <f t="shared" si="4"/>
        <v>#DIV/0!</v>
      </c>
      <c r="L110" s="69"/>
      <c r="M110" s="109"/>
    </row>
    <row r="111" spans="1:13" ht="35.25">
      <c r="A111" s="176"/>
      <c r="B111" s="81" t="s">
        <v>52</v>
      </c>
      <c r="C111" s="82" t="s">
        <v>52</v>
      </c>
      <c r="D111" s="147" t="s">
        <v>52</v>
      </c>
      <c r="E111" s="148"/>
      <c r="F111" s="66" t="s">
        <v>52</v>
      </c>
      <c r="G111" s="41"/>
      <c r="H111" s="41"/>
      <c r="I111" s="41">
        <v>0</v>
      </c>
      <c r="J111" s="41">
        <f t="shared" si="3"/>
        <v>0</v>
      </c>
      <c r="K111" s="87" t="e">
        <f t="shared" si="4"/>
        <v>#DIV/0!</v>
      </c>
      <c r="L111" s="55"/>
      <c r="M111" s="107"/>
    </row>
    <row r="112" spans="1:13">
      <c r="A112" s="26"/>
      <c r="B112" s="22"/>
      <c r="C112" s="21"/>
      <c r="D112" s="29"/>
      <c r="E112" s="16"/>
      <c r="J112" s="103"/>
      <c r="K112" s="17"/>
    </row>
    <row r="113" spans="1:13">
      <c r="A113" s="27"/>
      <c r="B113" s="23"/>
      <c r="C113" s="6"/>
      <c r="D113" s="30"/>
      <c r="E113" s="16"/>
      <c r="J113" s="103"/>
      <c r="K113" s="17"/>
    </row>
    <row r="114" spans="1:13">
      <c r="A114" s="27"/>
      <c r="B114" s="23"/>
      <c r="C114" s="6"/>
      <c r="D114" s="24"/>
      <c r="E114" s="13"/>
      <c r="J114" s="103"/>
      <c r="K114" s="17"/>
    </row>
    <row r="115" spans="1:13">
      <c r="A115" s="27"/>
      <c r="B115" s="23"/>
      <c r="C115" s="6"/>
      <c r="D115" s="24"/>
      <c r="E115" s="13"/>
      <c r="J115" s="103"/>
      <c r="K115" s="17"/>
    </row>
    <row r="116" spans="1:13" ht="27" customHeight="1">
      <c r="A116" s="27"/>
      <c r="B116" s="23"/>
      <c r="C116" s="6"/>
      <c r="D116" s="24"/>
      <c r="E116" s="13"/>
      <c r="F116" s="2"/>
      <c r="G116" s="1"/>
      <c r="H116" s="1"/>
      <c r="I116" s="1"/>
      <c r="J116" s="7"/>
      <c r="K116" s="18"/>
      <c r="L116" s="8"/>
      <c r="M116" s="8"/>
    </row>
    <row r="117" spans="1:13">
      <c r="A117" s="27"/>
      <c r="B117" s="6"/>
      <c r="C117" s="6"/>
      <c r="D117" s="24"/>
      <c r="F117" s="4"/>
      <c r="G117" s="5"/>
      <c r="H117" s="5"/>
      <c r="I117" s="5"/>
      <c r="J117" s="10"/>
      <c r="K117" s="19"/>
      <c r="L117" s="11"/>
      <c r="M117" s="11"/>
    </row>
    <row r="118" spans="1:13">
      <c r="C118" s="9"/>
      <c r="F118" s="4"/>
      <c r="G118" s="5"/>
      <c r="H118" s="5"/>
      <c r="I118" s="5"/>
      <c r="J118" s="10"/>
      <c r="K118" s="19"/>
      <c r="L118" s="11"/>
      <c r="M118" s="11"/>
    </row>
    <row r="119" spans="1:13">
      <c r="C119" s="9"/>
      <c r="F119" s="4"/>
      <c r="G119" s="5"/>
      <c r="H119" s="5"/>
      <c r="I119" s="5"/>
      <c r="J119" s="10"/>
      <c r="K119" s="19"/>
      <c r="L119" s="11"/>
      <c r="M119" s="11"/>
    </row>
    <row r="120" spans="1:13">
      <c r="C120" s="9"/>
      <c r="F120" s="4"/>
      <c r="G120" s="5"/>
      <c r="H120" s="5"/>
      <c r="I120" s="5"/>
      <c r="J120" s="10"/>
      <c r="K120" s="19"/>
      <c r="L120" s="11"/>
      <c r="M120" s="11"/>
    </row>
    <row r="121" spans="1:13">
      <c r="C121" s="9"/>
      <c r="F121" s="4"/>
      <c r="G121" s="5"/>
      <c r="H121" s="5"/>
      <c r="I121" s="5"/>
      <c r="J121" s="10"/>
      <c r="K121" s="19"/>
      <c r="L121" s="11"/>
      <c r="M121" s="11"/>
    </row>
    <row r="122" spans="1:13">
      <c r="C122" s="9"/>
      <c r="F122" s="4"/>
      <c r="G122" s="5"/>
      <c r="H122" s="5"/>
      <c r="I122" s="5"/>
      <c r="J122" s="10"/>
      <c r="K122" s="19"/>
      <c r="L122" s="11"/>
      <c r="M122" s="11"/>
    </row>
    <row r="123" spans="1:13">
      <c r="C123" s="9"/>
      <c r="F123" s="4"/>
      <c r="G123" s="5"/>
      <c r="H123" s="5"/>
      <c r="I123" s="5"/>
      <c r="J123" s="10"/>
      <c r="K123" s="19"/>
      <c r="L123" s="11"/>
      <c r="M123" s="11"/>
    </row>
    <row r="124" spans="1:13">
      <c r="C124" s="9"/>
      <c r="F124" s="4"/>
      <c r="G124" s="5"/>
      <c r="H124" s="5"/>
      <c r="I124" s="5"/>
      <c r="J124" s="10"/>
      <c r="K124" s="19"/>
      <c r="L124" s="11"/>
      <c r="M124" s="11"/>
    </row>
    <row r="125" spans="1:13">
      <c r="C125" s="9"/>
      <c r="F125" s="4"/>
      <c r="G125" s="5"/>
      <c r="H125" s="5"/>
      <c r="I125" s="5"/>
      <c r="J125" s="10"/>
      <c r="K125" s="19"/>
      <c r="L125" s="11"/>
      <c r="M125" s="11"/>
    </row>
    <row r="126" spans="1:13">
      <c r="C126" s="9"/>
      <c r="F126" s="4"/>
      <c r="G126" s="5"/>
      <c r="H126" s="5"/>
      <c r="I126" s="5"/>
      <c r="J126" s="10"/>
      <c r="K126" s="19"/>
      <c r="L126" s="11"/>
      <c r="M126" s="11"/>
    </row>
    <row r="127" spans="1:13">
      <c r="C127" s="9"/>
      <c r="F127" s="4"/>
      <c r="G127" s="5"/>
      <c r="H127" s="5"/>
      <c r="I127" s="5"/>
      <c r="J127" s="10"/>
      <c r="K127" s="19"/>
      <c r="L127" s="11"/>
      <c r="M127" s="11"/>
    </row>
    <row r="128" spans="1:13">
      <c r="C128" s="9"/>
      <c r="F128" s="4"/>
      <c r="G128" s="5"/>
      <c r="H128" s="5"/>
      <c r="I128" s="5"/>
      <c r="J128" s="10"/>
      <c r="K128" s="19"/>
      <c r="L128" s="11"/>
      <c r="M128" s="11"/>
    </row>
    <row r="129" spans="1:13">
      <c r="C129" s="9"/>
      <c r="F129" s="4"/>
      <c r="G129" s="5"/>
      <c r="H129" s="5"/>
      <c r="I129" s="5"/>
      <c r="J129" s="10"/>
      <c r="K129" s="19"/>
      <c r="L129" s="11"/>
      <c r="M129" s="11"/>
    </row>
    <row r="130" spans="1:13" s="25" customFormat="1">
      <c r="A130" s="28"/>
      <c r="B130" s="9"/>
      <c r="C130" s="9"/>
      <c r="E130" s="14"/>
      <c r="F130" s="103"/>
      <c r="G130" s="12"/>
      <c r="H130" s="12"/>
      <c r="I130" s="12"/>
      <c r="J130" s="15"/>
      <c r="K130" s="20"/>
      <c r="L130" s="3"/>
      <c r="M130" s="3"/>
    </row>
  </sheetData>
  <mergeCells count="48">
    <mergeCell ref="A11:A111"/>
    <mergeCell ref="C11:F11"/>
    <mergeCell ref="B12:B55"/>
    <mergeCell ref="D12:F12"/>
    <mergeCell ref="C13:C18"/>
    <mergeCell ref="E13:F13"/>
    <mergeCell ref="E15:F15"/>
    <mergeCell ref="D16:D18"/>
    <mergeCell ref="E16:E18"/>
    <mergeCell ref="D19:F19"/>
    <mergeCell ref="E42:E48"/>
    <mergeCell ref="E50:E55"/>
    <mergeCell ref="C56:F56"/>
    <mergeCell ref="B57:B109"/>
    <mergeCell ref="D57:F57"/>
    <mergeCell ref="C58:C107"/>
    <mergeCell ref="A1:L1"/>
    <mergeCell ref="A2:F2"/>
    <mergeCell ref="B3:F3"/>
    <mergeCell ref="A4:A9"/>
    <mergeCell ref="B10:F10"/>
    <mergeCell ref="E58:F58"/>
    <mergeCell ref="D59:D74"/>
    <mergeCell ref="E60:E62"/>
    <mergeCell ref="E64:E67"/>
    <mergeCell ref="C20:C55"/>
    <mergeCell ref="E20:F20"/>
    <mergeCell ref="D21:D55"/>
    <mergeCell ref="E22:E33"/>
    <mergeCell ref="E35:E38"/>
    <mergeCell ref="E69:E72"/>
    <mergeCell ref="E75:F75"/>
    <mergeCell ref="D76:D90"/>
    <mergeCell ref="E77:E80"/>
    <mergeCell ref="E82:E87"/>
    <mergeCell ref="E89:E90"/>
    <mergeCell ref="D111:E111"/>
    <mergeCell ref="E91:F91"/>
    <mergeCell ref="D92:D98"/>
    <mergeCell ref="E93:E96"/>
    <mergeCell ref="E99:F99"/>
    <mergeCell ref="D100:D104"/>
    <mergeCell ref="E101:E104"/>
    <mergeCell ref="E105:F105"/>
    <mergeCell ref="D106:D107"/>
    <mergeCell ref="D108:F108"/>
    <mergeCell ref="D109:E109"/>
    <mergeCell ref="D110:F110"/>
  </mergeCells>
  <phoneticPr fontId="20" type="noConversion"/>
  <pageMargins left="0.23622047244094491" right="0.23622047244094491" top="0.74803149606299213" bottom="0.74803149606299213" header="0.31496062992125984" footer="0.31496062992125984"/>
  <pageSetup paperSize="9" scale="80" orientation="landscape" r:id="rId1"/>
  <headerFooter alignWithMargins="0">
    <oddFooter>&amp;P페이지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1"/>
  <sheetViews>
    <sheetView view="pageBreakPreview" zoomScale="90" zoomScaleNormal="90" zoomScaleSheetLayoutView="90" zoomScalePageLayoutView="87" workbookViewId="0">
      <selection activeCell="Q25" sqref="Q25"/>
    </sheetView>
  </sheetViews>
  <sheetFormatPr defaultRowHeight="13.5"/>
  <cols>
    <col min="1" max="1" width="2.77734375" style="28" customWidth="1"/>
    <col min="2" max="2" width="2.77734375" style="9" customWidth="1"/>
    <col min="3" max="3" width="2.77734375" style="104" customWidth="1"/>
    <col min="4" max="4" width="2.77734375" style="25" customWidth="1"/>
    <col min="5" max="5" width="11.44140625" style="14" customWidth="1"/>
    <col min="6" max="6" width="19.21875" style="103" bestFit="1" customWidth="1"/>
    <col min="7" max="9" width="10.109375" style="12" customWidth="1"/>
    <col min="10" max="10" width="10.109375" style="15" customWidth="1"/>
    <col min="11" max="11" width="8.21875" style="20" customWidth="1"/>
    <col min="12" max="12" width="44.77734375" style="3" customWidth="1"/>
    <col min="13" max="16384" width="8.88671875" style="103"/>
  </cols>
  <sheetData>
    <row r="1" spans="1:12" ht="36" customHeight="1">
      <c r="A1" s="168" t="s">
        <v>138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168"/>
    </row>
    <row r="2" spans="1:12" ht="34.5" customHeight="1">
      <c r="A2" s="169" t="s">
        <v>0</v>
      </c>
      <c r="B2" s="170"/>
      <c r="C2" s="170"/>
      <c r="D2" s="170"/>
      <c r="E2" s="170"/>
      <c r="F2" s="171"/>
      <c r="G2" s="31" t="s">
        <v>135</v>
      </c>
      <c r="H2" s="31" t="s">
        <v>136</v>
      </c>
      <c r="I2" s="31" t="s">
        <v>137</v>
      </c>
      <c r="J2" s="32" t="s">
        <v>99</v>
      </c>
      <c r="K2" s="33" t="s">
        <v>100</v>
      </c>
      <c r="L2" s="34" t="s">
        <v>91</v>
      </c>
    </row>
    <row r="3" spans="1:12">
      <c r="A3" s="35"/>
      <c r="B3" s="172" t="s">
        <v>2</v>
      </c>
      <c r="C3" s="172"/>
      <c r="D3" s="172"/>
      <c r="E3" s="172"/>
      <c r="F3" s="173"/>
      <c r="G3" s="36">
        <f>SUM(G4:G9)</f>
        <v>619372000</v>
      </c>
      <c r="H3" s="36">
        <f>SUM(H4:H9)</f>
        <v>625797000</v>
      </c>
      <c r="I3" s="36">
        <f>SUM(I4:I9)</f>
        <v>647128000</v>
      </c>
      <c r="J3" s="100">
        <f t="shared" ref="J3:J69" si="0">I3-H3</f>
        <v>21331000</v>
      </c>
      <c r="K3" s="86">
        <f>((I3/H3)*100)-100</f>
        <v>3.4086133362735751</v>
      </c>
      <c r="L3" s="37"/>
    </row>
    <row r="4" spans="1:12" ht="13.5" customHeight="1">
      <c r="A4" s="174" t="s">
        <v>1</v>
      </c>
      <c r="B4" s="94"/>
      <c r="C4" s="38"/>
      <c r="D4" s="39"/>
      <c r="E4" s="40"/>
      <c r="F4" s="123" t="s">
        <v>3</v>
      </c>
      <c r="G4" s="122">
        <v>25000000</v>
      </c>
      <c r="H4" s="122">
        <v>17669000</v>
      </c>
      <c r="I4" s="122">
        <v>40000000</v>
      </c>
      <c r="J4" s="122">
        <f t="shared" si="0"/>
        <v>22331000</v>
      </c>
      <c r="K4" s="124">
        <f>((I4/H4)*100)-100</f>
        <v>126.38519440828571</v>
      </c>
      <c r="L4" s="125" t="s">
        <v>90</v>
      </c>
    </row>
    <row r="5" spans="1:12" ht="45">
      <c r="A5" s="175"/>
      <c r="B5" s="94"/>
      <c r="C5" s="38"/>
      <c r="D5" s="39"/>
      <c r="E5" s="40"/>
      <c r="F5" s="126" t="s">
        <v>4</v>
      </c>
      <c r="G5" s="122">
        <v>583500000</v>
      </c>
      <c r="H5" s="122">
        <v>596028000</v>
      </c>
      <c r="I5" s="122">
        <v>596028000</v>
      </c>
      <c r="J5" s="122">
        <f t="shared" si="0"/>
        <v>0</v>
      </c>
      <c r="K5" s="124">
        <f>((I5/H5)*100)-100</f>
        <v>0</v>
      </c>
      <c r="L5" s="127" t="s">
        <v>157</v>
      </c>
    </row>
    <row r="6" spans="1:12">
      <c r="A6" s="175"/>
      <c r="B6" s="94"/>
      <c r="C6" s="38"/>
      <c r="D6" s="39"/>
      <c r="E6" s="40"/>
      <c r="F6" s="126" t="s">
        <v>118</v>
      </c>
      <c r="G6" s="122">
        <v>1057000</v>
      </c>
      <c r="H6" s="122">
        <v>0</v>
      </c>
      <c r="I6" s="122">
        <v>1000000</v>
      </c>
      <c r="J6" s="122">
        <f t="shared" si="0"/>
        <v>1000000</v>
      </c>
      <c r="K6" s="124" t="e">
        <f>((I6/H6)*100)-100</f>
        <v>#DIV/0!</v>
      </c>
      <c r="L6" s="127" t="s">
        <v>155</v>
      </c>
    </row>
    <row r="7" spans="1:12">
      <c r="A7" s="175"/>
      <c r="B7" s="94"/>
      <c r="C7" s="38"/>
      <c r="D7" s="39"/>
      <c r="E7" s="40"/>
      <c r="F7" s="126" t="s">
        <v>5</v>
      </c>
      <c r="G7" s="122">
        <v>10000</v>
      </c>
      <c r="H7" s="122">
        <v>100000</v>
      </c>
      <c r="I7" s="122">
        <v>100000</v>
      </c>
      <c r="J7" s="122">
        <f t="shared" si="0"/>
        <v>0</v>
      </c>
      <c r="K7" s="124">
        <f>((I7/H7)*100)-100</f>
        <v>0</v>
      </c>
      <c r="L7" s="127" t="s">
        <v>144</v>
      </c>
    </row>
    <row r="8" spans="1:12">
      <c r="A8" s="175"/>
      <c r="B8" s="94"/>
      <c r="C8" s="38"/>
      <c r="D8" s="39"/>
      <c r="E8" s="40"/>
      <c r="F8" s="126" t="s">
        <v>77</v>
      </c>
      <c r="G8" s="122">
        <v>0</v>
      </c>
      <c r="H8" s="122">
        <v>0</v>
      </c>
      <c r="I8" s="122">
        <v>0</v>
      </c>
      <c r="J8" s="122">
        <f t="shared" si="0"/>
        <v>0</v>
      </c>
      <c r="K8" s="124">
        <v>0</v>
      </c>
      <c r="L8" s="128" t="s">
        <v>116</v>
      </c>
    </row>
    <row r="9" spans="1:12">
      <c r="A9" s="176"/>
      <c r="B9" s="94"/>
      <c r="C9" s="38"/>
      <c r="D9" s="39"/>
      <c r="E9" s="40"/>
      <c r="F9" s="126" t="s">
        <v>112</v>
      </c>
      <c r="G9" s="122">
        <v>9805000</v>
      </c>
      <c r="H9" s="122">
        <v>12000000</v>
      </c>
      <c r="I9" s="122">
        <v>10000000</v>
      </c>
      <c r="J9" s="122">
        <f t="shared" si="0"/>
        <v>-2000000</v>
      </c>
      <c r="K9" s="124">
        <f t="shared" ref="K9:K35" si="1">((I9/H9)*100)-100</f>
        <v>-16.666666666666657</v>
      </c>
      <c r="L9" s="133" t="s">
        <v>173</v>
      </c>
    </row>
    <row r="10" spans="1:12">
      <c r="A10" s="35"/>
      <c r="B10" s="172" t="s">
        <v>7</v>
      </c>
      <c r="C10" s="172"/>
      <c r="D10" s="172"/>
      <c r="E10" s="172"/>
      <c r="F10" s="173"/>
      <c r="G10" s="95">
        <f>SUM(G11,G57,G111)</f>
        <v>619372000</v>
      </c>
      <c r="H10" s="146">
        <f>SUM(H11,H57,H111)</f>
        <v>625797000</v>
      </c>
      <c r="I10" s="95">
        <f>SUM(I11,I57,I111)</f>
        <v>647128000</v>
      </c>
      <c r="J10" s="100">
        <f t="shared" si="0"/>
        <v>21331000</v>
      </c>
      <c r="K10" s="86">
        <f t="shared" si="1"/>
        <v>3.4086133362735751</v>
      </c>
      <c r="L10" s="96"/>
    </row>
    <row r="11" spans="1:12" ht="13.5" customHeight="1">
      <c r="A11" s="175" t="s">
        <v>6</v>
      </c>
      <c r="B11" s="42"/>
      <c r="C11" s="161" t="s">
        <v>83</v>
      </c>
      <c r="D11" s="161"/>
      <c r="E11" s="161"/>
      <c r="F11" s="162"/>
      <c r="G11" s="43">
        <f>SUM(G12,G19)</f>
        <v>220566000</v>
      </c>
      <c r="H11" s="145">
        <f>SUM(H12,H19)</f>
        <v>209603000</v>
      </c>
      <c r="I11" s="43">
        <f>SUM(I12,I19)</f>
        <v>249201000</v>
      </c>
      <c r="J11" s="44">
        <f t="shared" si="0"/>
        <v>39598000</v>
      </c>
      <c r="K11" s="88">
        <f t="shared" si="1"/>
        <v>18.891905173112988</v>
      </c>
      <c r="L11" s="45"/>
    </row>
    <row r="12" spans="1:12" ht="13.5" customHeight="1">
      <c r="A12" s="175"/>
      <c r="B12" s="177" t="s">
        <v>62</v>
      </c>
      <c r="C12" s="46"/>
      <c r="D12" s="159" t="s">
        <v>82</v>
      </c>
      <c r="E12" s="159"/>
      <c r="F12" s="160"/>
      <c r="G12" s="47">
        <f>SUM(G13,G15)</f>
        <v>36343000</v>
      </c>
      <c r="H12" s="47">
        <f>SUM(H13,H15)</f>
        <v>36343000</v>
      </c>
      <c r="I12" s="47">
        <f>SUM(I13,I15)</f>
        <v>36643000</v>
      </c>
      <c r="J12" s="48">
        <f t="shared" si="0"/>
        <v>300000</v>
      </c>
      <c r="K12" s="89">
        <f t="shared" si="1"/>
        <v>0.82546845334728403</v>
      </c>
      <c r="L12" s="49"/>
    </row>
    <row r="13" spans="1:12" ht="13.5" customHeight="1">
      <c r="A13" s="175"/>
      <c r="B13" s="177"/>
      <c r="C13" s="164" t="s">
        <v>60</v>
      </c>
      <c r="D13" s="50"/>
      <c r="E13" s="149" t="s">
        <v>9</v>
      </c>
      <c r="F13" s="150"/>
      <c r="G13" s="51">
        <f>SUM(G14)</f>
        <v>0</v>
      </c>
      <c r="H13" s="51">
        <f>SUM(H14)</f>
        <v>0</v>
      </c>
      <c r="I13" s="51">
        <f>SUM(I14)</f>
        <v>0</v>
      </c>
      <c r="J13" s="52">
        <f t="shared" si="0"/>
        <v>0</v>
      </c>
      <c r="K13" s="90" t="e">
        <f t="shared" si="1"/>
        <v>#DIV/0!</v>
      </c>
      <c r="L13" s="53" t="s">
        <v>93</v>
      </c>
    </row>
    <row r="14" spans="1:12" ht="24.75" customHeight="1">
      <c r="A14" s="175"/>
      <c r="B14" s="177"/>
      <c r="C14" s="164"/>
      <c r="D14" s="54" t="s">
        <v>80</v>
      </c>
      <c r="E14" s="140" t="s">
        <v>68</v>
      </c>
      <c r="F14" s="83" t="s">
        <v>68</v>
      </c>
      <c r="G14" s="41">
        <v>0</v>
      </c>
      <c r="H14" s="122">
        <v>0</v>
      </c>
      <c r="I14" s="41"/>
      <c r="J14" s="122">
        <f t="shared" si="0"/>
        <v>0</v>
      </c>
      <c r="K14" s="87" t="e">
        <f t="shared" si="1"/>
        <v>#DIV/0!</v>
      </c>
      <c r="L14" s="101" t="s">
        <v>116</v>
      </c>
    </row>
    <row r="15" spans="1:12">
      <c r="A15" s="175"/>
      <c r="B15" s="177"/>
      <c r="C15" s="164"/>
      <c r="D15" s="56"/>
      <c r="E15" s="149" t="s">
        <v>9</v>
      </c>
      <c r="F15" s="150"/>
      <c r="G15" s="51">
        <f>SUM(G16:G18)</f>
        <v>36343000</v>
      </c>
      <c r="H15" s="51">
        <f>SUM(H16:H18)</f>
        <v>36343000</v>
      </c>
      <c r="I15" s="51">
        <f>SUM(I16:I18)</f>
        <v>36643000</v>
      </c>
      <c r="J15" s="52">
        <f t="shared" si="0"/>
        <v>300000</v>
      </c>
      <c r="K15" s="90">
        <f t="shared" si="1"/>
        <v>0.82546845334728403</v>
      </c>
      <c r="L15" s="57"/>
    </row>
    <row r="16" spans="1:12" ht="13.5" customHeight="1">
      <c r="A16" s="175"/>
      <c r="B16" s="177"/>
      <c r="C16" s="164"/>
      <c r="D16" s="151" t="s">
        <v>79</v>
      </c>
      <c r="E16" s="179" t="s">
        <v>55</v>
      </c>
      <c r="F16" s="83" t="s">
        <v>60</v>
      </c>
      <c r="G16" s="122">
        <v>30775000</v>
      </c>
      <c r="H16" s="122">
        <v>30775000</v>
      </c>
      <c r="I16" s="122">
        <v>30775000</v>
      </c>
      <c r="J16" s="122">
        <f t="shared" si="0"/>
        <v>0</v>
      </c>
      <c r="K16" s="124">
        <f t="shared" si="1"/>
        <v>0</v>
      </c>
      <c r="L16" s="127" t="s">
        <v>193</v>
      </c>
    </row>
    <row r="17" spans="1:12">
      <c r="A17" s="175"/>
      <c r="B17" s="177"/>
      <c r="C17" s="164"/>
      <c r="D17" s="151"/>
      <c r="E17" s="153"/>
      <c r="F17" s="84" t="s">
        <v>102</v>
      </c>
      <c r="G17" s="122">
        <v>2400000</v>
      </c>
      <c r="H17" s="122">
        <v>2400000</v>
      </c>
      <c r="I17" s="122">
        <v>2700000</v>
      </c>
      <c r="J17" s="122">
        <f t="shared" si="0"/>
        <v>300000</v>
      </c>
      <c r="K17" s="124">
        <f t="shared" si="1"/>
        <v>12.5</v>
      </c>
      <c r="L17" s="129" t="s">
        <v>92</v>
      </c>
    </row>
    <row r="18" spans="1:12" ht="33" customHeight="1">
      <c r="A18" s="175"/>
      <c r="B18" s="177"/>
      <c r="C18" s="165"/>
      <c r="D18" s="152"/>
      <c r="E18" s="163"/>
      <c r="F18" s="84" t="s">
        <v>67</v>
      </c>
      <c r="G18" s="122">
        <v>3168000</v>
      </c>
      <c r="H18" s="122">
        <v>3168000</v>
      </c>
      <c r="I18" s="122">
        <v>3168000</v>
      </c>
      <c r="J18" s="122">
        <f t="shared" si="0"/>
        <v>0</v>
      </c>
      <c r="K18" s="124">
        <f t="shared" si="1"/>
        <v>0</v>
      </c>
      <c r="L18" s="130" t="s">
        <v>119</v>
      </c>
    </row>
    <row r="19" spans="1:12">
      <c r="A19" s="175"/>
      <c r="B19" s="177"/>
      <c r="C19" s="58"/>
      <c r="D19" s="180" t="s">
        <v>82</v>
      </c>
      <c r="E19" s="180"/>
      <c r="F19" s="181"/>
      <c r="G19" s="47">
        <f>SUM(G20)</f>
        <v>184223000</v>
      </c>
      <c r="H19" s="47">
        <f>SUM(H20)</f>
        <v>173260000</v>
      </c>
      <c r="I19" s="47">
        <f>SUM(I20)</f>
        <v>212558000</v>
      </c>
      <c r="J19" s="48">
        <f t="shared" si="0"/>
        <v>39298000</v>
      </c>
      <c r="K19" s="89">
        <f t="shared" si="1"/>
        <v>22.681519104236415</v>
      </c>
      <c r="L19" s="59"/>
    </row>
    <row r="20" spans="1:12" ht="13.5" customHeight="1">
      <c r="A20" s="175"/>
      <c r="B20" s="177"/>
      <c r="C20" s="164" t="s">
        <v>64</v>
      </c>
      <c r="D20" s="56"/>
      <c r="E20" s="149" t="s">
        <v>9</v>
      </c>
      <c r="F20" s="150"/>
      <c r="G20" s="51">
        <f>SUM(G21+G34+G39+G41+G49)</f>
        <v>184223000</v>
      </c>
      <c r="H20" s="51">
        <f>SUM(H21+H34+H39+H41+H49)</f>
        <v>173260000</v>
      </c>
      <c r="I20" s="51">
        <f>SUM(I21+I34+I39+I41+I49)</f>
        <v>212558000</v>
      </c>
      <c r="J20" s="52">
        <f t="shared" si="0"/>
        <v>39298000</v>
      </c>
      <c r="K20" s="90">
        <f t="shared" si="1"/>
        <v>22.681519104236415</v>
      </c>
      <c r="L20" s="57"/>
    </row>
    <row r="21" spans="1:12" ht="13.5" customHeight="1">
      <c r="A21" s="175"/>
      <c r="B21" s="177"/>
      <c r="C21" s="164"/>
      <c r="D21" s="155" t="s">
        <v>18</v>
      </c>
      <c r="E21" s="60"/>
      <c r="F21" s="61" t="s">
        <v>8</v>
      </c>
      <c r="G21" s="92">
        <f>SUM(G22:G33)</f>
        <v>15775000</v>
      </c>
      <c r="H21" s="62">
        <f>SUM(H22:H33)</f>
        <v>22188000</v>
      </c>
      <c r="I21" s="92">
        <f>SUM(I22:I33)</f>
        <v>20188000</v>
      </c>
      <c r="J21" s="63">
        <f t="shared" si="0"/>
        <v>-2000000</v>
      </c>
      <c r="K21" s="91">
        <f t="shared" si="1"/>
        <v>-9.01388137732107</v>
      </c>
      <c r="L21" s="93"/>
    </row>
    <row r="22" spans="1:12">
      <c r="A22" s="175"/>
      <c r="B22" s="177"/>
      <c r="C22" s="164"/>
      <c r="D22" s="155"/>
      <c r="E22" s="166" t="s">
        <v>56</v>
      </c>
      <c r="F22" s="66" t="s">
        <v>196</v>
      </c>
      <c r="G22" s="122">
        <v>720000</v>
      </c>
      <c r="H22" s="122">
        <v>900000</v>
      </c>
      <c r="I22" s="122">
        <v>900000</v>
      </c>
      <c r="J22" s="122">
        <f t="shared" si="0"/>
        <v>0</v>
      </c>
      <c r="K22" s="124">
        <f t="shared" si="1"/>
        <v>0</v>
      </c>
      <c r="L22" s="127" t="s">
        <v>145</v>
      </c>
    </row>
    <row r="23" spans="1:12">
      <c r="A23" s="175"/>
      <c r="B23" s="177"/>
      <c r="C23" s="164"/>
      <c r="D23" s="155"/>
      <c r="E23" s="166"/>
      <c r="F23" s="66" t="s">
        <v>89</v>
      </c>
      <c r="G23" s="122">
        <v>528000</v>
      </c>
      <c r="H23" s="122">
        <v>528000</v>
      </c>
      <c r="I23" s="122">
        <v>528000</v>
      </c>
      <c r="J23" s="122">
        <f t="shared" si="0"/>
        <v>0</v>
      </c>
      <c r="K23" s="124">
        <f t="shared" si="1"/>
        <v>0</v>
      </c>
      <c r="L23" s="127" t="s">
        <v>120</v>
      </c>
    </row>
    <row r="24" spans="1:12">
      <c r="A24" s="175"/>
      <c r="B24" s="177"/>
      <c r="C24" s="164"/>
      <c r="D24" s="155"/>
      <c r="E24" s="166"/>
      <c r="F24" s="66" t="s">
        <v>19</v>
      </c>
      <c r="G24" s="122">
        <v>0</v>
      </c>
      <c r="H24" s="122">
        <v>0</v>
      </c>
      <c r="I24" s="122">
        <v>0</v>
      </c>
      <c r="J24" s="122">
        <f t="shared" si="0"/>
        <v>0</v>
      </c>
      <c r="K24" s="124" t="e">
        <f t="shared" si="1"/>
        <v>#DIV/0!</v>
      </c>
      <c r="L24" s="127" t="s">
        <v>116</v>
      </c>
    </row>
    <row r="25" spans="1:12">
      <c r="A25" s="175"/>
      <c r="B25" s="177"/>
      <c r="C25" s="164"/>
      <c r="D25" s="155"/>
      <c r="E25" s="166"/>
      <c r="F25" s="66" t="s">
        <v>20</v>
      </c>
      <c r="G25" s="122">
        <v>5000000</v>
      </c>
      <c r="H25" s="122">
        <v>5000000</v>
      </c>
      <c r="I25" s="122">
        <v>5000000</v>
      </c>
      <c r="J25" s="122">
        <f>I25-H25</f>
        <v>0</v>
      </c>
      <c r="K25" s="124">
        <f t="shared" si="1"/>
        <v>0</v>
      </c>
      <c r="L25" s="127" t="s">
        <v>126</v>
      </c>
    </row>
    <row r="26" spans="1:12">
      <c r="A26" s="175"/>
      <c r="B26" s="177"/>
      <c r="C26" s="164"/>
      <c r="D26" s="155"/>
      <c r="E26" s="166"/>
      <c r="F26" s="66" t="s">
        <v>21</v>
      </c>
      <c r="G26" s="122">
        <v>960000</v>
      </c>
      <c r="H26" s="122">
        <v>960000</v>
      </c>
      <c r="I26" s="122">
        <v>960000</v>
      </c>
      <c r="J26" s="122">
        <f t="shared" si="0"/>
        <v>0</v>
      </c>
      <c r="K26" s="124">
        <f t="shared" si="1"/>
        <v>0</v>
      </c>
      <c r="L26" s="127" t="s">
        <v>121</v>
      </c>
    </row>
    <row r="27" spans="1:12">
      <c r="A27" s="175"/>
      <c r="B27" s="177"/>
      <c r="C27" s="164"/>
      <c r="D27" s="155"/>
      <c r="E27" s="166"/>
      <c r="F27" s="66" t="s">
        <v>22</v>
      </c>
      <c r="G27" s="122">
        <v>1200000</v>
      </c>
      <c r="H27" s="122">
        <v>1200000</v>
      </c>
      <c r="I27" s="122">
        <v>1200000</v>
      </c>
      <c r="J27" s="122">
        <f t="shared" si="0"/>
        <v>0</v>
      </c>
      <c r="K27" s="124">
        <f t="shared" si="1"/>
        <v>0</v>
      </c>
      <c r="L27" s="127" t="s">
        <v>94</v>
      </c>
    </row>
    <row r="28" spans="1:12">
      <c r="A28" s="175"/>
      <c r="B28" s="177"/>
      <c r="C28" s="164"/>
      <c r="D28" s="155"/>
      <c r="E28" s="166"/>
      <c r="F28" s="66" t="s">
        <v>23</v>
      </c>
      <c r="G28" s="122">
        <v>2200000</v>
      </c>
      <c r="H28" s="122">
        <v>3000000</v>
      </c>
      <c r="I28" s="122">
        <v>2400000</v>
      </c>
      <c r="J28" s="122">
        <f t="shared" si="0"/>
        <v>-600000</v>
      </c>
      <c r="K28" s="124">
        <f t="shared" si="1"/>
        <v>-20</v>
      </c>
      <c r="L28" s="127" t="s">
        <v>187</v>
      </c>
    </row>
    <row r="29" spans="1:12">
      <c r="A29" s="175"/>
      <c r="B29" s="177"/>
      <c r="C29" s="164"/>
      <c r="D29" s="155"/>
      <c r="E29" s="166"/>
      <c r="F29" s="66" t="s">
        <v>24</v>
      </c>
      <c r="G29" s="122">
        <v>1200000</v>
      </c>
      <c r="H29" s="122">
        <v>1200000</v>
      </c>
      <c r="I29" s="122">
        <v>2400000</v>
      </c>
      <c r="J29" s="122">
        <f t="shared" si="0"/>
        <v>1200000</v>
      </c>
      <c r="K29" s="124">
        <f t="shared" si="1"/>
        <v>100</v>
      </c>
      <c r="L29" s="127" t="s">
        <v>191</v>
      </c>
    </row>
    <row r="30" spans="1:12">
      <c r="A30" s="175"/>
      <c r="B30" s="177"/>
      <c r="C30" s="164"/>
      <c r="D30" s="155"/>
      <c r="E30" s="166"/>
      <c r="F30" s="66" t="s">
        <v>87</v>
      </c>
      <c r="G30" s="122">
        <v>1000000</v>
      </c>
      <c r="H30" s="122">
        <v>4000000</v>
      </c>
      <c r="I30" s="122">
        <v>2800000</v>
      </c>
      <c r="J30" s="122">
        <f t="shared" si="0"/>
        <v>-1200000</v>
      </c>
      <c r="K30" s="124">
        <f t="shared" si="1"/>
        <v>-30</v>
      </c>
      <c r="L30" s="127" t="s">
        <v>198</v>
      </c>
    </row>
    <row r="31" spans="1:12">
      <c r="A31" s="175"/>
      <c r="B31" s="177"/>
      <c r="C31" s="164"/>
      <c r="D31" s="155"/>
      <c r="E31" s="166"/>
      <c r="F31" s="66" t="s">
        <v>146</v>
      </c>
      <c r="G31" s="122">
        <v>2004000</v>
      </c>
      <c r="H31" s="122">
        <v>3000000</v>
      </c>
      <c r="I31" s="122">
        <v>3000000</v>
      </c>
      <c r="J31" s="122">
        <f t="shared" si="0"/>
        <v>0</v>
      </c>
      <c r="K31" s="124">
        <f t="shared" si="1"/>
        <v>0</v>
      </c>
      <c r="L31" s="127" t="s">
        <v>147</v>
      </c>
    </row>
    <row r="32" spans="1:12">
      <c r="A32" s="175"/>
      <c r="B32" s="177"/>
      <c r="C32" s="164"/>
      <c r="D32" s="155"/>
      <c r="E32" s="166"/>
      <c r="F32" s="134" t="s">
        <v>53</v>
      </c>
      <c r="G32" s="122">
        <v>963000</v>
      </c>
      <c r="H32" s="122">
        <v>2400000</v>
      </c>
      <c r="I32" s="122">
        <v>1000000</v>
      </c>
      <c r="J32" s="122">
        <f t="shared" si="0"/>
        <v>-1400000</v>
      </c>
      <c r="K32" s="124">
        <f t="shared" si="1"/>
        <v>-58.333333333333329</v>
      </c>
      <c r="L32" s="127" t="s">
        <v>197</v>
      </c>
    </row>
    <row r="33" spans="1:12">
      <c r="A33" s="175"/>
      <c r="B33" s="177"/>
      <c r="C33" s="164"/>
      <c r="D33" s="155"/>
      <c r="E33" s="167"/>
      <c r="F33" s="66" t="s">
        <v>69</v>
      </c>
      <c r="G33" s="122">
        <v>0</v>
      </c>
      <c r="H33" s="122">
        <v>0</v>
      </c>
      <c r="I33" s="122">
        <v>0</v>
      </c>
      <c r="J33" s="122">
        <f t="shared" si="0"/>
        <v>0</v>
      </c>
      <c r="K33" s="124" t="e">
        <f t="shared" si="1"/>
        <v>#DIV/0!</v>
      </c>
      <c r="L33" s="127"/>
    </row>
    <row r="34" spans="1:12">
      <c r="A34" s="175"/>
      <c r="B34" s="177"/>
      <c r="C34" s="164"/>
      <c r="D34" s="155"/>
      <c r="E34" s="67"/>
      <c r="F34" s="68" t="s">
        <v>8</v>
      </c>
      <c r="G34" s="62">
        <f>SUM(G35:G38)</f>
        <v>17172000</v>
      </c>
      <c r="H34" s="62">
        <f>SUM(H35:H38)</f>
        <v>15222000</v>
      </c>
      <c r="I34" s="62">
        <f>SUM(I35:I38)</f>
        <v>2400000</v>
      </c>
      <c r="J34" s="63">
        <f t="shared" si="0"/>
        <v>-12822000</v>
      </c>
      <c r="K34" s="91">
        <f t="shared" si="1"/>
        <v>-84.233346472211281</v>
      </c>
      <c r="L34" s="64"/>
    </row>
    <row r="35" spans="1:12">
      <c r="A35" s="175"/>
      <c r="B35" s="177"/>
      <c r="C35" s="164"/>
      <c r="D35" s="155"/>
      <c r="E35" s="153" t="s">
        <v>26</v>
      </c>
      <c r="F35" s="66" t="s">
        <v>70</v>
      </c>
      <c r="G35" s="41">
        <v>9132000</v>
      </c>
      <c r="H35" s="122">
        <v>9132000</v>
      </c>
      <c r="I35" s="41">
        <v>0</v>
      </c>
      <c r="J35" s="41">
        <f t="shared" si="0"/>
        <v>-9132000</v>
      </c>
      <c r="K35" s="87">
        <f t="shared" si="1"/>
        <v>-100</v>
      </c>
      <c r="L35" s="127" t="s">
        <v>116</v>
      </c>
    </row>
    <row r="36" spans="1:12">
      <c r="A36" s="175"/>
      <c r="B36" s="177"/>
      <c r="C36" s="164"/>
      <c r="D36" s="155"/>
      <c r="E36" s="153"/>
      <c r="F36" s="134" t="s">
        <v>27</v>
      </c>
      <c r="G36" s="122">
        <v>0</v>
      </c>
      <c r="H36" s="122">
        <v>0</v>
      </c>
      <c r="I36" s="122">
        <v>0</v>
      </c>
      <c r="J36" s="122">
        <f t="shared" si="0"/>
        <v>0</v>
      </c>
      <c r="K36" s="124">
        <v>0</v>
      </c>
      <c r="L36" s="127" t="s">
        <v>116</v>
      </c>
    </row>
    <row r="37" spans="1:12">
      <c r="A37" s="175"/>
      <c r="B37" s="177"/>
      <c r="C37" s="164"/>
      <c r="D37" s="155"/>
      <c r="E37" s="153"/>
      <c r="F37" s="134" t="s">
        <v>194</v>
      </c>
      <c r="G37" s="122">
        <v>2040000</v>
      </c>
      <c r="H37" s="122">
        <v>2040000</v>
      </c>
      <c r="I37" s="122">
        <v>2400000</v>
      </c>
      <c r="J37" s="122">
        <f t="shared" si="0"/>
        <v>360000</v>
      </c>
      <c r="K37" s="124">
        <f t="shared" ref="K37:K63" si="2">((I37/H37)*100)-100</f>
        <v>17.64705882352942</v>
      </c>
      <c r="L37" s="127" t="s">
        <v>174</v>
      </c>
    </row>
    <row r="38" spans="1:12">
      <c r="A38" s="175"/>
      <c r="B38" s="177"/>
      <c r="C38" s="164"/>
      <c r="D38" s="155"/>
      <c r="E38" s="163"/>
      <c r="F38" s="134" t="s">
        <v>71</v>
      </c>
      <c r="G38" s="122">
        <v>6000000</v>
      </c>
      <c r="H38" s="122">
        <v>4050000</v>
      </c>
      <c r="I38" s="122">
        <v>0</v>
      </c>
      <c r="J38" s="122">
        <f t="shared" si="0"/>
        <v>-4050000</v>
      </c>
      <c r="K38" s="124">
        <f t="shared" si="2"/>
        <v>-100</v>
      </c>
      <c r="L38" s="127" t="s">
        <v>116</v>
      </c>
    </row>
    <row r="39" spans="1:12">
      <c r="A39" s="175"/>
      <c r="B39" s="177"/>
      <c r="C39" s="164"/>
      <c r="D39" s="155"/>
      <c r="E39" s="67"/>
      <c r="F39" s="68" t="s">
        <v>8</v>
      </c>
      <c r="G39" s="62">
        <f>SUM(G40:G40)</f>
        <v>19026000</v>
      </c>
      <c r="H39" s="62">
        <f>SUM(H40:H40)</f>
        <v>26000000</v>
      </c>
      <c r="I39" s="62">
        <f>SUM(I40:I40)</f>
        <v>30000000</v>
      </c>
      <c r="J39" s="63">
        <f t="shared" si="0"/>
        <v>4000000</v>
      </c>
      <c r="K39" s="91">
        <f t="shared" si="2"/>
        <v>15.384615384615373</v>
      </c>
      <c r="L39" s="64"/>
    </row>
    <row r="40" spans="1:12">
      <c r="A40" s="175"/>
      <c r="B40" s="177"/>
      <c r="C40" s="164"/>
      <c r="D40" s="155"/>
      <c r="E40" s="139" t="s">
        <v>25</v>
      </c>
      <c r="F40" s="66" t="s">
        <v>195</v>
      </c>
      <c r="G40" s="41">
        <v>19026000</v>
      </c>
      <c r="H40" s="122">
        <v>26000000</v>
      </c>
      <c r="I40" s="122">
        <v>30000000</v>
      </c>
      <c r="J40" s="122">
        <f t="shared" si="0"/>
        <v>4000000</v>
      </c>
      <c r="K40" s="124">
        <f t="shared" si="2"/>
        <v>15.384615384615373</v>
      </c>
      <c r="L40" s="127" t="s">
        <v>179</v>
      </c>
    </row>
    <row r="41" spans="1:12">
      <c r="A41" s="175"/>
      <c r="B41" s="177"/>
      <c r="C41" s="164"/>
      <c r="D41" s="155"/>
      <c r="E41" s="67"/>
      <c r="F41" s="68" t="s">
        <v>8</v>
      </c>
      <c r="G41" s="62">
        <f>SUM(G42:G48)</f>
        <v>63600000</v>
      </c>
      <c r="H41" s="62">
        <f>SUM(H42:H48)</f>
        <v>63600000</v>
      </c>
      <c r="I41" s="62">
        <f>SUM(I42:I48)</f>
        <v>71640000</v>
      </c>
      <c r="J41" s="63">
        <f t="shared" si="0"/>
        <v>8040000</v>
      </c>
      <c r="K41" s="91">
        <f t="shared" si="2"/>
        <v>12.64150943396227</v>
      </c>
      <c r="L41" s="64"/>
    </row>
    <row r="42" spans="1:12" ht="13.5" customHeight="1">
      <c r="A42" s="175"/>
      <c r="B42" s="177"/>
      <c r="C42" s="164"/>
      <c r="D42" s="155"/>
      <c r="E42" s="182" t="s">
        <v>81</v>
      </c>
      <c r="F42" s="66" t="s">
        <v>12</v>
      </c>
      <c r="G42" s="65">
        <v>6000000</v>
      </c>
      <c r="H42" s="131">
        <v>6000000</v>
      </c>
      <c r="I42" s="131">
        <v>6000000</v>
      </c>
      <c r="J42" s="122">
        <f t="shared" si="0"/>
        <v>0</v>
      </c>
      <c r="K42" s="124">
        <f t="shared" si="2"/>
        <v>0</v>
      </c>
      <c r="L42" s="127" t="s">
        <v>95</v>
      </c>
    </row>
    <row r="43" spans="1:12">
      <c r="A43" s="175"/>
      <c r="B43" s="177"/>
      <c r="C43" s="164"/>
      <c r="D43" s="155"/>
      <c r="E43" s="182"/>
      <c r="F43" s="66" t="s">
        <v>13</v>
      </c>
      <c r="G43" s="65">
        <v>3000000</v>
      </c>
      <c r="H43" s="131">
        <v>3000000</v>
      </c>
      <c r="I43" s="131">
        <v>3000000</v>
      </c>
      <c r="J43" s="122">
        <f t="shared" si="0"/>
        <v>0</v>
      </c>
      <c r="K43" s="124">
        <f t="shared" si="2"/>
        <v>0</v>
      </c>
      <c r="L43" s="127" t="s">
        <v>96</v>
      </c>
    </row>
    <row r="44" spans="1:12">
      <c r="A44" s="175"/>
      <c r="B44" s="177"/>
      <c r="C44" s="164"/>
      <c r="D44" s="155"/>
      <c r="E44" s="182"/>
      <c r="F44" s="66" t="s">
        <v>14</v>
      </c>
      <c r="G44" s="65">
        <v>3000000</v>
      </c>
      <c r="H44" s="131">
        <v>3000000</v>
      </c>
      <c r="I44" s="131">
        <v>3000000</v>
      </c>
      <c r="J44" s="122">
        <f t="shared" si="0"/>
        <v>0</v>
      </c>
      <c r="K44" s="124">
        <f t="shared" si="2"/>
        <v>0</v>
      </c>
      <c r="L44" s="127" t="s">
        <v>96</v>
      </c>
    </row>
    <row r="45" spans="1:12">
      <c r="A45" s="175"/>
      <c r="B45" s="177"/>
      <c r="C45" s="164"/>
      <c r="D45" s="155"/>
      <c r="E45" s="182"/>
      <c r="F45" s="66" t="s">
        <v>15</v>
      </c>
      <c r="G45" s="65">
        <v>4800000</v>
      </c>
      <c r="H45" s="131">
        <v>4800000</v>
      </c>
      <c r="I45" s="131">
        <v>4800000</v>
      </c>
      <c r="J45" s="122">
        <f t="shared" si="0"/>
        <v>0</v>
      </c>
      <c r="K45" s="124">
        <f t="shared" si="2"/>
        <v>0</v>
      </c>
      <c r="L45" s="127" t="s">
        <v>97</v>
      </c>
    </row>
    <row r="46" spans="1:12">
      <c r="A46" s="175"/>
      <c r="B46" s="177"/>
      <c r="C46" s="164"/>
      <c r="D46" s="155"/>
      <c r="E46" s="182"/>
      <c r="F46" s="66" t="s">
        <v>16</v>
      </c>
      <c r="G46" s="65">
        <v>28800000</v>
      </c>
      <c r="H46" s="131">
        <v>28800000</v>
      </c>
      <c r="I46" s="131">
        <v>28800000</v>
      </c>
      <c r="J46" s="122">
        <f t="shared" si="0"/>
        <v>0</v>
      </c>
      <c r="K46" s="124">
        <f t="shared" si="2"/>
        <v>0</v>
      </c>
      <c r="L46" s="127" t="s">
        <v>98</v>
      </c>
    </row>
    <row r="47" spans="1:12">
      <c r="A47" s="175"/>
      <c r="B47" s="177"/>
      <c r="C47" s="164"/>
      <c r="D47" s="155"/>
      <c r="E47" s="182"/>
      <c r="F47" s="66" t="s">
        <v>17</v>
      </c>
      <c r="G47" s="65">
        <v>14400000</v>
      </c>
      <c r="H47" s="131">
        <v>14400000</v>
      </c>
      <c r="I47" s="131">
        <v>20160000</v>
      </c>
      <c r="J47" s="122">
        <f t="shared" si="0"/>
        <v>5760000</v>
      </c>
      <c r="K47" s="124">
        <f t="shared" si="2"/>
        <v>40</v>
      </c>
      <c r="L47" s="127" t="s">
        <v>210</v>
      </c>
    </row>
    <row r="48" spans="1:12">
      <c r="A48" s="175"/>
      <c r="B48" s="177"/>
      <c r="C48" s="164"/>
      <c r="D48" s="155"/>
      <c r="E48" s="183"/>
      <c r="F48" s="66" t="s">
        <v>175</v>
      </c>
      <c r="G48" s="65">
        <v>3600000</v>
      </c>
      <c r="H48" s="131">
        <v>3600000</v>
      </c>
      <c r="I48" s="131">
        <v>5880000</v>
      </c>
      <c r="J48" s="122">
        <f t="shared" si="0"/>
        <v>2280000</v>
      </c>
      <c r="K48" s="124">
        <f t="shared" si="2"/>
        <v>63.333333333333343</v>
      </c>
      <c r="L48" s="127" t="s">
        <v>211</v>
      </c>
    </row>
    <row r="49" spans="1:12">
      <c r="A49" s="175"/>
      <c r="B49" s="177"/>
      <c r="C49" s="164"/>
      <c r="D49" s="155"/>
      <c r="E49" s="67"/>
      <c r="F49" s="68" t="s">
        <v>8</v>
      </c>
      <c r="G49" s="62">
        <f>SUM(G50:G56)</f>
        <v>68650000</v>
      </c>
      <c r="H49" s="62">
        <f>SUM(H50:H56)</f>
        <v>46250000</v>
      </c>
      <c r="I49" s="62">
        <f>SUM(I50:I56)</f>
        <v>88330000</v>
      </c>
      <c r="J49" s="63">
        <f t="shared" si="0"/>
        <v>42080000</v>
      </c>
      <c r="K49" s="91">
        <f t="shared" si="2"/>
        <v>90.983783783783792</v>
      </c>
      <c r="L49" s="64"/>
    </row>
    <row r="50" spans="1:12">
      <c r="A50" s="175"/>
      <c r="B50" s="177"/>
      <c r="C50" s="164"/>
      <c r="D50" s="155"/>
      <c r="E50" s="153" t="s">
        <v>10</v>
      </c>
      <c r="F50" s="134" t="s">
        <v>11</v>
      </c>
      <c r="G50" s="131">
        <v>8000000</v>
      </c>
      <c r="H50" s="131">
        <v>18000000</v>
      </c>
      <c r="I50" s="131">
        <v>14000000</v>
      </c>
      <c r="J50" s="122">
        <f t="shared" si="0"/>
        <v>-4000000</v>
      </c>
      <c r="K50" s="124">
        <f t="shared" si="2"/>
        <v>-22.222222222222214</v>
      </c>
      <c r="L50" s="127" t="s">
        <v>177</v>
      </c>
    </row>
    <row r="51" spans="1:12">
      <c r="A51" s="175"/>
      <c r="B51" s="177"/>
      <c r="C51" s="164"/>
      <c r="D51" s="155"/>
      <c r="E51" s="153"/>
      <c r="F51" s="134" t="s">
        <v>104</v>
      </c>
      <c r="G51" s="131">
        <v>4050000</v>
      </c>
      <c r="H51" s="131">
        <v>4050000</v>
      </c>
      <c r="I51" s="131">
        <v>4050000</v>
      </c>
      <c r="J51" s="122">
        <f t="shared" si="0"/>
        <v>0</v>
      </c>
      <c r="K51" s="124">
        <f t="shared" si="2"/>
        <v>0</v>
      </c>
      <c r="L51" s="127" t="s">
        <v>127</v>
      </c>
    </row>
    <row r="52" spans="1:12" ht="33.75">
      <c r="A52" s="175"/>
      <c r="B52" s="177"/>
      <c r="C52" s="164"/>
      <c r="D52" s="155"/>
      <c r="E52" s="153"/>
      <c r="F52" s="141" t="s">
        <v>122</v>
      </c>
      <c r="G52" s="122">
        <v>19800000</v>
      </c>
      <c r="H52" s="122">
        <v>13000000</v>
      </c>
      <c r="I52" s="122">
        <v>23580000</v>
      </c>
      <c r="J52" s="122">
        <f t="shared" si="0"/>
        <v>10580000</v>
      </c>
      <c r="K52" s="124">
        <f t="shared" si="2"/>
        <v>81.384615384615387</v>
      </c>
      <c r="L52" s="127" t="s">
        <v>185</v>
      </c>
    </row>
    <row r="53" spans="1:12">
      <c r="A53" s="175"/>
      <c r="B53" s="177"/>
      <c r="C53" s="164"/>
      <c r="D53" s="155"/>
      <c r="E53" s="153"/>
      <c r="F53" s="141" t="s">
        <v>159</v>
      </c>
      <c r="G53" s="122">
        <v>25600000</v>
      </c>
      <c r="H53" s="122">
        <v>0</v>
      </c>
      <c r="I53" s="122">
        <v>25000000</v>
      </c>
      <c r="J53" s="122">
        <f t="shared" si="0"/>
        <v>25000000</v>
      </c>
      <c r="K53" s="124" t="e">
        <f t="shared" si="2"/>
        <v>#DIV/0!</v>
      </c>
      <c r="L53" s="144" t="s">
        <v>203</v>
      </c>
    </row>
    <row r="54" spans="1:12">
      <c r="A54" s="175"/>
      <c r="B54" s="177"/>
      <c r="C54" s="164"/>
      <c r="D54" s="155"/>
      <c r="E54" s="153"/>
      <c r="F54" s="141" t="s">
        <v>184</v>
      </c>
      <c r="G54" s="122"/>
      <c r="H54" s="122"/>
      <c r="I54" s="122">
        <v>11700000</v>
      </c>
      <c r="J54" s="122">
        <f t="shared" si="0"/>
        <v>11700000</v>
      </c>
      <c r="K54" s="124" t="e">
        <f t="shared" si="2"/>
        <v>#DIV/0!</v>
      </c>
      <c r="L54" s="144" t="s">
        <v>204</v>
      </c>
    </row>
    <row r="55" spans="1:12">
      <c r="A55" s="175"/>
      <c r="B55" s="177"/>
      <c r="C55" s="164"/>
      <c r="D55" s="155"/>
      <c r="E55" s="153"/>
      <c r="F55" s="141" t="s">
        <v>124</v>
      </c>
      <c r="G55" s="122">
        <v>6200000</v>
      </c>
      <c r="H55" s="122">
        <v>6200000</v>
      </c>
      <c r="I55" s="122">
        <v>5000000</v>
      </c>
      <c r="J55" s="122">
        <f t="shared" si="0"/>
        <v>-1200000</v>
      </c>
      <c r="K55" s="124">
        <f t="shared" si="2"/>
        <v>-19.354838709677423</v>
      </c>
      <c r="L55" s="144" t="s">
        <v>209</v>
      </c>
    </row>
    <row r="56" spans="1:12">
      <c r="A56" s="175"/>
      <c r="B56" s="178"/>
      <c r="C56" s="165"/>
      <c r="D56" s="156"/>
      <c r="E56" s="163"/>
      <c r="F56" s="134" t="s">
        <v>150</v>
      </c>
      <c r="G56" s="122">
        <v>5000000</v>
      </c>
      <c r="H56" s="122">
        <v>5000000</v>
      </c>
      <c r="I56" s="122">
        <v>5000000</v>
      </c>
      <c r="J56" s="122">
        <f t="shared" si="0"/>
        <v>0</v>
      </c>
      <c r="K56" s="124">
        <f t="shared" si="2"/>
        <v>0</v>
      </c>
      <c r="L56" s="127" t="s">
        <v>134</v>
      </c>
    </row>
    <row r="57" spans="1:12">
      <c r="A57" s="175"/>
      <c r="B57" s="42"/>
      <c r="C57" s="184" t="s">
        <v>83</v>
      </c>
      <c r="D57" s="184"/>
      <c r="E57" s="184"/>
      <c r="F57" s="185"/>
      <c r="G57" s="43">
        <f>SUM(G58,G109)</f>
        <v>398806000</v>
      </c>
      <c r="H57" s="43">
        <f>SUM(H58,H109)</f>
        <v>416194000</v>
      </c>
      <c r="I57" s="43">
        <f>SUM(I58,I109)</f>
        <v>391455000</v>
      </c>
      <c r="J57" s="44">
        <f t="shared" si="0"/>
        <v>-24739000</v>
      </c>
      <c r="K57" s="88">
        <f t="shared" si="2"/>
        <v>-5.9441029904323415</v>
      </c>
      <c r="L57" s="69"/>
    </row>
    <row r="58" spans="1:12" ht="13.5" customHeight="1">
      <c r="A58" s="175"/>
      <c r="B58" s="177" t="s">
        <v>63</v>
      </c>
      <c r="C58" s="70"/>
      <c r="D58" s="180" t="s">
        <v>82</v>
      </c>
      <c r="E58" s="180"/>
      <c r="F58" s="181"/>
      <c r="G58" s="47">
        <f>SUM(G59,G76,G92,G100,G106)</f>
        <v>391206000</v>
      </c>
      <c r="H58" s="47">
        <f>SUM(H59,H76,H92,H100,H106)</f>
        <v>408594000</v>
      </c>
      <c r="I58" s="47">
        <f>SUM(I59,I76,I92,I100,I106)</f>
        <v>383855000</v>
      </c>
      <c r="J58" s="48">
        <f t="shared" si="0"/>
        <v>-24739000</v>
      </c>
      <c r="K58" s="89">
        <f t="shared" si="2"/>
        <v>-6.0546655114857231</v>
      </c>
      <c r="L58" s="59"/>
    </row>
    <row r="59" spans="1:12" ht="13.5" customHeight="1">
      <c r="A59" s="175"/>
      <c r="B59" s="177"/>
      <c r="C59" s="164" t="s">
        <v>29</v>
      </c>
      <c r="D59" s="56"/>
      <c r="E59" s="149" t="s">
        <v>9</v>
      </c>
      <c r="F59" s="150"/>
      <c r="G59" s="51">
        <f>SUM(G60+G64+G69+G74)</f>
        <v>29654000</v>
      </c>
      <c r="H59" s="51">
        <f>SUM(H60+H64+H69+H74)</f>
        <v>26654000</v>
      </c>
      <c r="I59" s="51">
        <f>SUM(I60+I64+I69+I74)</f>
        <v>27220000</v>
      </c>
      <c r="J59" s="52">
        <f t="shared" si="0"/>
        <v>566000</v>
      </c>
      <c r="K59" s="90">
        <f t="shared" si="2"/>
        <v>2.1235086666166296</v>
      </c>
      <c r="L59" s="57"/>
    </row>
    <row r="60" spans="1:12" ht="13.5" customHeight="1">
      <c r="A60" s="175"/>
      <c r="B60" s="177"/>
      <c r="C60" s="164"/>
      <c r="D60" s="151" t="s">
        <v>65</v>
      </c>
      <c r="E60" s="67"/>
      <c r="F60" s="68" t="s">
        <v>8</v>
      </c>
      <c r="G60" s="62">
        <f>SUM(G61:G63)</f>
        <v>6500000</v>
      </c>
      <c r="H60" s="62">
        <f>SUM(H61:H63)</f>
        <v>3500000</v>
      </c>
      <c r="I60" s="62">
        <f>SUM(I61:I63)</f>
        <v>9000000</v>
      </c>
      <c r="J60" s="63">
        <f t="shared" si="0"/>
        <v>5500000</v>
      </c>
      <c r="K60" s="91">
        <f t="shared" si="2"/>
        <v>157.14285714285717</v>
      </c>
      <c r="L60" s="64"/>
    </row>
    <row r="61" spans="1:12">
      <c r="A61" s="175"/>
      <c r="B61" s="177"/>
      <c r="C61" s="164"/>
      <c r="D61" s="151"/>
      <c r="E61" s="153" t="s">
        <v>30</v>
      </c>
      <c r="F61" s="66" t="s">
        <v>31</v>
      </c>
      <c r="G61" s="122">
        <v>2500000</v>
      </c>
      <c r="H61" s="122">
        <v>1500000</v>
      </c>
      <c r="I61" s="122">
        <v>5000000</v>
      </c>
      <c r="J61" s="122">
        <f t="shared" si="0"/>
        <v>3500000</v>
      </c>
      <c r="K61" s="124">
        <f t="shared" si="2"/>
        <v>233.33333333333337</v>
      </c>
      <c r="L61" s="132" t="s">
        <v>156</v>
      </c>
    </row>
    <row r="62" spans="1:12">
      <c r="A62" s="175"/>
      <c r="B62" s="177"/>
      <c r="C62" s="164"/>
      <c r="D62" s="151"/>
      <c r="E62" s="153"/>
      <c r="F62" s="66" t="s">
        <v>32</v>
      </c>
      <c r="G62" s="122">
        <v>2000000</v>
      </c>
      <c r="H62" s="122">
        <v>1000000</v>
      </c>
      <c r="I62" s="122">
        <v>2000000</v>
      </c>
      <c r="J62" s="122">
        <f t="shared" si="0"/>
        <v>1000000</v>
      </c>
      <c r="K62" s="124">
        <f t="shared" si="2"/>
        <v>100</v>
      </c>
      <c r="L62" s="132" t="s">
        <v>180</v>
      </c>
    </row>
    <row r="63" spans="1:12">
      <c r="A63" s="175"/>
      <c r="B63" s="177"/>
      <c r="C63" s="164"/>
      <c r="D63" s="151"/>
      <c r="E63" s="163"/>
      <c r="F63" s="66" t="s">
        <v>33</v>
      </c>
      <c r="G63" s="122">
        <v>2000000</v>
      </c>
      <c r="H63" s="122">
        <v>1000000</v>
      </c>
      <c r="I63" s="122">
        <v>2000000</v>
      </c>
      <c r="J63" s="122">
        <f t="shared" si="0"/>
        <v>1000000</v>
      </c>
      <c r="K63" s="124">
        <f t="shared" si="2"/>
        <v>100</v>
      </c>
      <c r="L63" s="132" t="s">
        <v>178</v>
      </c>
    </row>
    <row r="64" spans="1:12">
      <c r="A64" s="175"/>
      <c r="B64" s="177"/>
      <c r="C64" s="164"/>
      <c r="D64" s="151"/>
      <c r="E64" s="67"/>
      <c r="F64" s="71" t="s">
        <v>8</v>
      </c>
      <c r="G64" s="62">
        <f>SUM(G65:G68)</f>
        <v>23154000</v>
      </c>
      <c r="H64" s="62">
        <f>SUM(H65:H68)</f>
        <v>23154000</v>
      </c>
      <c r="I64" s="62">
        <f>SUM(I65:I68)</f>
        <v>18220000</v>
      </c>
      <c r="J64" s="63">
        <f t="shared" si="0"/>
        <v>-4934000</v>
      </c>
      <c r="K64" s="91">
        <f>((I64/H64)*100)-100</f>
        <v>-21.309492960179668</v>
      </c>
      <c r="L64" s="72"/>
    </row>
    <row r="65" spans="1:12">
      <c r="A65" s="175"/>
      <c r="B65" s="177"/>
      <c r="C65" s="164"/>
      <c r="D65" s="151"/>
      <c r="E65" s="153" t="s">
        <v>57</v>
      </c>
      <c r="F65" s="66" t="s">
        <v>101</v>
      </c>
      <c r="G65" s="122">
        <v>6500000</v>
      </c>
      <c r="H65" s="122">
        <v>6500000</v>
      </c>
      <c r="I65" s="122">
        <v>5320000</v>
      </c>
      <c r="J65" s="122">
        <f t="shared" si="0"/>
        <v>-1180000</v>
      </c>
      <c r="K65" s="124">
        <f>((I65/H65)*100)-100</f>
        <v>-18.15384615384616</v>
      </c>
      <c r="L65" s="127" t="s">
        <v>186</v>
      </c>
    </row>
    <row r="66" spans="1:12">
      <c r="A66" s="175"/>
      <c r="B66" s="177"/>
      <c r="C66" s="164"/>
      <c r="D66" s="151"/>
      <c r="E66" s="153"/>
      <c r="F66" s="66" t="s">
        <v>38</v>
      </c>
      <c r="G66" s="131">
        <v>3000000</v>
      </c>
      <c r="H66" s="131">
        <v>3000000</v>
      </c>
      <c r="I66" s="131">
        <v>2400000</v>
      </c>
      <c r="J66" s="122">
        <f t="shared" si="0"/>
        <v>-600000</v>
      </c>
      <c r="K66" s="124">
        <f>((I66/H66)*100)-100</f>
        <v>-20</v>
      </c>
      <c r="L66" s="127" t="s">
        <v>205</v>
      </c>
    </row>
    <row r="67" spans="1:12">
      <c r="A67" s="175"/>
      <c r="B67" s="177"/>
      <c r="C67" s="164"/>
      <c r="D67" s="151"/>
      <c r="E67" s="153"/>
      <c r="F67" s="66" t="s">
        <v>40</v>
      </c>
      <c r="G67" s="131">
        <v>2754000</v>
      </c>
      <c r="H67" s="131">
        <v>2754000</v>
      </c>
      <c r="I67" s="131">
        <v>4500000</v>
      </c>
      <c r="J67" s="122">
        <f t="shared" si="0"/>
        <v>1746000</v>
      </c>
      <c r="K67" s="124">
        <f>((I67/H67)*100)-100</f>
        <v>63.398692810457504</v>
      </c>
      <c r="L67" s="132" t="s">
        <v>188</v>
      </c>
    </row>
    <row r="68" spans="1:12" ht="22.5">
      <c r="A68" s="175"/>
      <c r="B68" s="177"/>
      <c r="C68" s="164"/>
      <c r="D68" s="151"/>
      <c r="E68" s="153"/>
      <c r="F68" s="66" t="s">
        <v>41</v>
      </c>
      <c r="G68" s="136">
        <v>10900000</v>
      </c>
      <c r="H68" s="131">
        <v>10900000</v>
      </c>
      <c r="I68" s="136">
        <v>6000000</v>
      </c>
      <c r="J68" s="122">
        <f t="shared" si="0"/>
        <v>-4900000</v>
      </c>
      <c r="K68" s="124">
        <f>((I68/H68)*100)-100</f>
        <v>-44.954128440366972</v>
      </c>
      <c r="L68" s="132" t="s">
        <v>206</v>
      </c>
    </row>
    <row r="69" spans="1:12">
      <c r="A69" s="175"/>
      <c r="B69" s="177"/>
      <c r="C69" s="164"/>
      <c r="D69" s="151"/>
      <c r="E69" s="67"/>
      <c r="F69" s="68" t="s">
        <v>8</v>
      </c>
      <c r="G69" s="62">
        <f>SUM(G70:G73)</f>
        <v>0</v>
      </c>
      <c r="H69" s="62">
        <f>SUM(H70:H73)</f>
        <v>0</v>
      </c>
      <c r="I69" s="62">
        <f>SUM(I70:I73)</f>
        <v>0</v>
      </c>
      <c r="J69" s="63">
        <f t="shared" si="0"/>
        <v>0</v>
      </c>
      <c r="K69" s="91">
        <v>0</v>
      </c>
      <c r="L69" s="64" t="s">
        <v>93</v>
      </c>
    </row>
    <row r="70" spans="1:12">
      <c r="A70" s="175"/>
      <c r="B70" s="177"/>
      <c r="C70" s="164"/>
      <c r="D70" s="151"/>
      <c r="E70" s="153" t="s">
        <v>48</v>
      </c>
      <c r="F70" s="66" t="s">
        <v>54</v>
      </c>
      <c r="G70" s="41">
        <v>0</v>
      </c>
      <c r="H70" s="122">
        <v>0</v>
      </c>
      <c r="I70" s="41">
        <v>0</v>
      </c>
      <c r="J70" s="41">
        <f t="shared" ref="J70:J112" si="3">I70-H70</f>
        <v>0</v>
      </c>
      <c r="K70" s="87">
        <v>0</v>
      </c>
      <c r="L70" s="55" t="s">
        <v>116</v>
      </c>
    </row>
    <row r="71" spans="1:12">
      <c r="A71" s="175"/>
      <c r="B71" s="177"/>
      <c r="C71" s="164"/>
      <c r="D71" s="151"/>
      <c r="E71" s="153"/>
      <c r="F71" s="66" t="s">
        <v>49</v>
      </c>
      <c r="G71" s="41">
        <v>0</v>
      </c>
      <c r="H71" s="122">
        <v>0</v>
      </c>
      <c r="I71" s="41">
        <v>0</v>
      </c>
      <c r="J71" s="41">
        <f t="shared" si="3"/>
        <v>0</v>
      </c>
      <c r="K71" s="87">
        <v>0</v>
      </c>
      <c r="L71" s="55" t="s">
        <v>116</v>
      </c>
    </row>
    <row r="72" spans="1:12">
      <c r="A72" s="175"/>
      <c r="B72" s="177"/>
      <c r="C72" s="164"/>
      <c r="D72" s="151"/>
      <c r="E72" s="153"/>
      <c r="F72" s="66" t="s">
        <v>105</v>
      </c>
      <c r="G72" s="41">
        <v>0</v>
      </c>
      <c r="H72" s="122">
        <v>0</v>
      </c>
      <c r="I72" s="41">
        <v>0</v>
      </c>
      <c r="J72" s="41">
        <f t="shared" si="3"/>
        <v>0</v>
      </c>
      <c r="K72" s="87">
        <v>0</v>
      </c>
      <c r="L72" s="55" t="s">
        <v>116</v>
      </c>
    </row>
    <row r="73" spans="1:12">
      <c r="A73" s="175"/>
      <c r="B73" s="177"/>
      <c r="C73" s="164"/>
      <c r="D73" s="151"/>
      <c r="E73" s="163"/>
      <c r="F73" s="66" t="s">
        <v>33</v>
      </c>
      <c r="G73" s="41">
        <v>0</v>
      </c>
      <c r="H73" s="122">
        <v>0</v>
      </c>
      <c r="I73" s="41">
        <v>0</v>
      </c>
      <c r="J73" s="41">
        <f t="shared" si="3"/>
        <v>0</v>
      </c>
      <c r="K73" s="87">
        <v>0</v>
      </c>
      <c r="L73" s="55" t="s">
        <v>116</v>
      </c>
    </row>
    <row r="74" spans="1:12">
      <c r="A74" s="175"/>
      <c r="B74" s="177"/>
      <c r="C74" s="164"/>
      <c r="D74" s="151"/>
      <c r="E74" s="67"/>
      <c r="F74" s="68" t="s">
        <v>8</v>
      </c>
      <c r="G74" s="62">
        <f>SUM(G75)</f>
        <v>0</v>
      </c>
      <c r="H74" s="62">
        <f>SUM(H75)</f>
        <v>0</v>
      </c>
      <c r="I74" s="62">
        <f>SUM(I75)</f>
        <v>0</v>
      </c>
      <c r="J74" s="63">
        <f t="shared" si="3"/>
        <v>0</v>
      </c>
      <c r="K74" s="91">
        <v>0</v>
      </c>
      <c r="L74" s="64" t="s">
        <v>93</v>
      </c>
    </row>
    <row r="75" spans="1:12">
      <c r="A75" s="175"/>
      <c r="B75" s="177"/>
      <c r="C75" s="164"/>
      <c r="D75" s="152"/>
      <c r="E75" s="73" t="s">
        <v>34</v>
      </c>
      <c r="F75" s="99" t="s">
        <v>35</v>
      </c>
      <c r="G75" s="65">
        <v>0</v>
      </c>
      <c r="H75" s="131">
        <v>0</v>
      </c>
      <c r="I75" s="65">
        <v>0</v>
      </c>
      <c r="J75" s="41">
        <f t="shared" si="3"/>
        <v>0</v>
      </c>
      <c r="K75" s="87">
        <v>0</v>
      </c>
      <c r="L75" s="55" t="s">
        <v>116</v>
      </c>
    </row>
    <row r="76" spans="1:12">
      <c r="A76" s="175"/>
      <c r="B76" s="177"/>
      <c r="C76" s="164"/>
      <c r="D76" s="74"/>
      <c r="E76" s="149" t="s">
        <v>9</v>
      </c>
      <c r="F76" s="150"/>
      <c r="G76" s="51">
        <f>SUM(G77+G82+G89)</f>
        <v>235452000</v>
      </c>
      <c r="H76" s="51">
        <f>SUM(H77+H82+H89)</f>
        <v>249240000</v>
      </c>
      <c r="I76" s="51">
        <f>SUM(I77+I82+I89)</f>
        <v>265047000</v>
      </c>
      <c r="J76" s="52">
        <f t="shared" si="3"/>
        <v>15807000</v>
      </c>
      <c r="K76" s="90">
        <f t="shared" ref="K76:K112" si="4">((I76/H76)*100)-100</f>
        <v>6.3420799229658229</v>
      </c>
      <c r="L76" s="57"/>
    </row>
    <row r="77" spans="1:12" ht="13.5" customHeight="1">
      <c r="A77" s="175"/>
      <c r="B77" s="177"/>
      <c r="C77" s="164"/>
      <c r="D77" s="151" t="s">
        <v>66</v>
      </c>
      <c r="E77" s="67"/>
      <c r="F77" s="68" t="s">
        <v>8</v>
      </c>
      <c r="G77" s="62">
        <f>SUM(G78:G81)</f>
        <v>227381000</v>
      </c>
      <c r="H77" s="62">
        <f>SUM(H78:H81)</f>
        <v>235540000</v>
      </c>
      <c r="I77" s="62">
        <f>SUM(I78:I81)</f>
        <v>230300000</v>
      </c>
      <c r="J77" s="63">
        <f t="shared" si="3"/>
        <v>-5240000</v>
      </c>
      <c r="K77" s="91">
        <f t="shared" si="4"/>
        <v>-2.2246752144009463</v>
      </c>
      <c r="L77" s="64"/>
    </row>
    <row r="78" spans="1:12">
      <c r="A78" s="175"/>
      <c r="B78" s="177"/>
      <c r="C78" s="164"/>
      <c r="D78" s="151"/>
      <c r="E78" s="153" t="s">
        <v>36</v>
      </c>
      <c r="F78" s="66" t="s">
        <v>37</v>
      </c>
      <c r="G78" s="41">
        <v>216781000</v>
      </c>
      <c r="H78" s="122">
        <v>216781000</v>
      </c>
      <c r="I78" s="122">
        <v>213300000</v>
      </c>
      <c r="J78" s="122">
        <f t="shared" si="3"/>
        <v>-3481000</v>
      </c>
      <c r="K78" s="124">
        <f t="shared" si="4"/>
        <v>-1.6057680331763322</v>
      </c>
      <c r="L78" s="127" t="s">
        <v>181</v>
      </c>
    </row>
    <row r="79" spans="1:12">
      <c r="A79" s="175"/>
      <c r="B79" s="177"/>
      <c r="C79" s="164"/>
      <c r="D79" s="151"/>
      <c r="E79" s="153"/>
      <c r="F79" s="66" t="s">
        <v>39</v>
      </c>
      <c r="G79" s="65">
        <v>3000000</v>
      </c>
      <c r="H79" s="131">
        <v>5000000</v>
      </c>
      <c r="I79" s="131">
        <v>5000000</v>
      </c>
      <c r="J79" s="122">
        <f t="shared" si="3"/>
        <v>0</v>
      </c>
      <c r="K79" s="124">
        <f t="shared" si="4"/>
        <v>0</v>
      </c>
      <c r="L79" s="127" t="s">
        <v>166</v>
      </c>
    </row>
    <row r="80" spans="1:12">
      <c r="A80" s="175"/>
      <c r="B80" s="177"/>
      <c r="C80" s="164"/>
      <c r="D80" s="151"/>
      <c r="E80" s="153"/>
      <c r="F80" s="101" t="s">
        <v>125</v>
      </c>
      <c r="G80" s="65">
        <v>1500000</v>
      </c>
      <c r="H80" s="131">
        <v>4200000</v>
      </c>
      <c r="I80" s="131">
        <v>4000000</v>
      </c>
      <c r="J80" s="122">
        <f t="shared" si="3"/>
        <v>-200000</v>
      </c>
      <c r="K80" s="124">
        <f t="shared" si="4"/>
        <v>-4.7619047619047734</v>
      </c>
      <c r="L80" s="144" t="s">
        <v>176</v>
      </c>
    </row>
    <row r="81" spans="1:12">
      <c r="A81" s="175"/>
      <c r="B81" s="177"/>
      <c r="C81" s="164"/>
      <c r="D81" s="151"/>
      <c r="E81" s="163"/>
      <c r="F81" s="134" t="s">
        <v>85</v>
      </c>
      <c r="G81" s="131">
        <v>6100000</v>
      </c>
      <c r="H81" s="131">
        <v>9559000</v>
      </c>
      <c r="I81" s="131">
        <v>8000000</v>
      </c>
      <c r="J81" s="122">
        <f t="shared" si="3"/>
        <v>-1559000</v>
      </c>
      <c r="K81" s="124">
        <f t="shared" si="4"/>
        <v>-16.309237367925505</v>
      </c>
      <c r="L81" s="127" t="s">
        <v>183</v>
      </c>
    </row>
    <row r="82" spans="1:12">
      <c r="A82" s="175"/>
      <c r="B82" s="177"/>
      <c r="C82" s="164"/>
      <c r="D82" s="151"/>
      <c r="E82" s="67"/>
      <c r="F82" s="68" t="s">
        <v>8</v>
      </c>
      <c r="G82" s="62">
        <f>SUM(G83:G88)</f>
        <v>7171000</v>
      </c>
      <c r="H82" s="62">
        <f>SUM(H83:H88)</f>
        <v>13500000</v>
      </c>
      <c r="I82" s="62">
        <f>SUM(I83:I88)</f>
        <v>33800000</v>
      </c>
      <c r="J82" s="63">
        <f t="shared" si="3"/>
        <v>20300000</v>
      </c>
      <c r="K82" s="91">
        <f t="shared" si="4"/>
        <v>150.37037037037035</v>
      </c>
      <c r="L82" s="64"/>
    </row>
    <row r="83" spans="1:12">
      <c r="A83" s="175"/>
      <c r="B83" s="177"/>
      <c r="C83" s="164"/>
      <c r="D83" s="151"/>
      <c r="E83" s="153" t="s">
        <v>42</v>
      </c>
      <c r="F83" s="134" t="s">
        <v>182</v>
      </c>
      <c r="G83" s="122">
        <v>0</v>
      </c>
      <c r="H83" s="122">
        <v>0</v>
      </c>
      <c r="I83" s="122">
        <v>24000000</v>
      </c>
      <c r="J83" s="122">
        <f t="shared" si="3"/>
        <v>24000000</v>
      </c>
      <c r="K83" s="124" t="e">
        <f t="shared" si="4"/>
        <v>#DIV/0!</v>
      </c>
      <c r="L83" s="127" t="s">
        <v>212</v>
      </c>
    </row>
    <row r="84" spans="1:12">
      <c r="A84" s="175"/>
      <c r="B84" s="177"/>
      <c r="C84" s="164"/>
      <c r="D84" s="151"/>
      <c r="E84" s="153"/>
      <c r="F84" s="134" t="s">
        <v>44</v>
      </c>
      <c r="G84" s="122">
        <v>0</v>
      </c>
      <c r="H84" s="122">
        <v>0</v>
      </c>
      <c r="I84" s="122">
        <v>0</v>
      </c>
      <c r="J84" s="122">
        <f t="shared" si="3"/>
        <v>0</v>
      </c>
      <c r="K84" s="124" t="e">
        <f t="shared" si="4"/>
        <v>#DIV/0!</v>
      </c>
      <c r="L84" s="127" t="s">
        <v>116</v>
      </c>
    </row>
    <row r="85" spans="1:12">
      <c r="A85" s="175"/>
      <c r="B85" s="177"/>
      <c r="C85" s="164"/>
      <c r="D85" s="151"/>
      <c r="E85" s="153"/>
      <c r="F85" s="134" t="s">
        <v>45</v>
      </c>
      <c r="G85" s="131">
        <v>400000</v>
      </c>
      <c r="H85" s="131">
        <v>3000000</v>
      </c>
      <c r="I85" s="131">
        <v>2000000</v>
      </c>
      <c r="J85" s="122">
        <f t="shared" si="3"/>
        <v>-1000000</v>
      </c>
      <c r="K85" s="124">
        <f t="shared" si="4"/>
        <v>-33.333333333333343</v>
      </c>
      <c r="L85" s="127" t="s">
        <v>207</v>
      </c>
    </row>
    <row r="86" spans="1:12">
      <c r="A86" s="175"/>
      <c r="B86" s="177"/>
      <c r="C86" s="164"/>
      <c r="D86" s="151"/>
      <c r="E86" s="153"/>
      <c r="F86" s="134" t="s">
        <v>46</v>
      </c>
      <c r="G86" s="131">
        <v>4271000</v>
      </c>
      <c r="H86" s="131">
        <v>8000000</v>
      </c>
      <c r="I86" s="131">
        <v>4800000</v>
      </c>
      <c r="J86" s="122">
        <f t="shared" si="3"/>
        <v>-3200000</v>
      </c>
      <c r="K86" s="124">
        <f t="shared" si="4"/>
        <v>-40</v>
      </c>
      <c r="L86" s="127" t="s">
        <v>189</v>
      </c>
    </row>
    <row r="87" spans="1:12">
      <c r="A87" s="175"/>
      <c r="B87" s="177"/>
      <c r="C87" s="164"/>
      <c r="D87" s="151"/>
      <c r="E87" s="153"/>
      <c r="F87" s="134" t="s">
        <v>106</v>
      </c>
      <c r="G87" s="131">
        <v>0</v>
      </c>
      <c r="H87" s="131">
        <v>0</v>
      </c>
      <c r="I87" s="131">
        <v>0</v>
      </c>
      <c r="J87" s="122">
        <f t="shared" si="3"/>
        <v>0</v>
      </c>
      <c r="K87" s="124" t="e">
        <f t="shared" si="4"/>
        <v>#DIV/0!</v>
      </c>
      <c r="L87" s="127" t="s">
        <v>116</v>
      </c>
    </row>
    <row r="88" spans="1:12">
      <c r="A88" s="175"/>
      <c r="B88" s="177"/>
      <c r="C88" s="164"/>
      <c r="D88" s="151"/>
      <c r="E88" s="163"/>
      <c r="F88" s="134" t="s">
        <v>47</v>
      </c>
      <c r="G88" s="131">
        <v>2500000</v>
      </c>
      <c r="H88" s="131">
        <v>2500000</v>
      </c>
      <c r="I88" s="131">
        <v>3000000</v>
      </c>
      <c r="J88" s="122">
        <f t="shared" si="3"/>
        <v>500000</v>
      </c>
      <c r="K88" s="124">
        <f t="shared" si="4"/>
        <v>20</v>
      </c>
      <c r="L88" s="127" t="s">
        <v>190</v>
      </c>
    </row>
    <row r="89" spans="1:12">
      <c r="A89" s="175"/>
      <c r="B89" s="177"/>
      <c r="C89" s="164"/>
      <c r="D89" s="151"/>
      <c r="E89" s="67"/>
      <c r="F89" s="71" t="s">
        <v>8</v>
      </c>
      <c r="G89" s="62">
        <f>SUM(G90:G91)</f>
        <v>900000</v>
      </c>
      <c r="H89" s="62">
        <f>SUM(H90:H91)</f>
        <v>200000</v>
      </c>
      <c r="I89" s="62">
        <f>SUM(I90:I91)</f>
        <v>947000</v>
      </c>
      <c r="J89" s="63">
        <f t="shared" si="3"/>
        <v>747000</v>
      </c>
      <c r="K89" s="91">
        <f t="shared" si="4"/>
        <v>373.50000000000006</v>
      </c>
      <c r="L89" s="64"/>
    </row>
    <row r="90" spans="1:12">
      <c r="A90" s="175"/>
      <c r="B90" s="177"/>
      <c r="C90" s="164"/>
      <c r="D90" s="151"/>
      <c r="E90" s="153" t="s">
        <v>58</v>
      </c>
      <c r="F90" s="66" t="s">
        <v>78</v>
      </c>
      <c r="G90" s="65">
        <v>900000</v>
      </c>
      <c r="H90" s="131">
        <v>200000</v>
      </c>
      <c r="I90" s="65">
        <v>947000</v>
      </c>
      <c r="J90" s="41">
        <f t="shared" si="3"/>
        <v>747000</v>
      </c>
      <c r="K90" s="87">
        <f t="shared" si="4"/>
        <v>373.50000000000006</v>
      </c>
      <c r="L90" s="127" t="s">
        <v>192</v>
      </c>
    </row>
    <row r="91" spans="1:12">
      <c r="A91" s="175"/>
      <c r="B91" s="177"/>
      <c r="C91" s="164"/>
      <c r="D91" s="152"/>
      <c r="E91" s="163"/>
      <c r="F91" s="66" t="s">
        <v>86</v>
      </c>
      <c r="G91" s="41">
        <v>0</v>
      </c>
      <c r="H91" s="122">
        <v>0</v>
      </c>
      <c r="I91" s="41">
        <v>0</v>
      </c>
      <c r="J91" s="41">
        <f t="shared" si="3"/>
        <v>0</v>
      </c>
      <c r="K91" s="87" t="e">
        <f t="shared" si="4"/>
        <v>#DIV/0!</v>
      </c>
      <c r="L91" s="55" t="s">
        <v>116</v>
      </c>
    </row>
    <row r="92" spans="1:12">
      <c r="A92" s="175"/>
      <c r="B92" s="177"/>
      <c r="C92" s="164"/>
      <c r="D92" s="74"/>
      <c r="E92" s="149" t="s">
        <v>9</v>
      </c>
      <c r="F92" s="150"/>
      <c r="G92" s="51">
        <f>SUM(G93+G98)</f>
        <v>15500000</v>
      </c>
      <c r="H92" s="51">
        <f>SUM(H93+H98)</f>
        <v>20500000</v>
      </c>
      <c r="I92" s="51">
        <f>SUM(I93+I98)</f>
        <v>23588000</v>
      </c>
      <c r="J92" s="52">
        <f t="shared" si="3"/>
        <v>3088000</v>
      </c>
      <c r="K92" s="90">
        <f t="shared" si="4"/>
        <v>15.063414634146326</v>
      </c>
      <c r="L92" s="57"/>
    </row>
    <row r="93" spans="1:12" ht="13.5" customHeight="1">
      <c r="A93" s="175"/>
      <c r="B93" s="177"/>
      <c r="C93" s="164"/>
      <c r="D93" s="151" t="s">
        <v>88</v>
      </c>
      <c r="E93" s="67"/>
      <c r="F93" s="68" t="s">
        <v>8</v>
      </c>
      <c r="G93" s="62">
        <f>SUM(G94:G97)</f>
        <v>11500000</v>
      </c>
      <c r="H93" s="62">
        <f>SUM(H94:H97)</f>
        <v>17500000</v>
      </c>
      <c r="I93" s="62">
        <f>SUM(I94:I97)</f>
        <v>21788000</v>
      </c>
      <c r="J93" s="63">
        <f t="shared" si="3"/>
        <v>4288000</v>
      </c>
      <c r="K93" s="91">
        <f t="shared" si="4"/>
        <v>24.502857142857138</v>
      </c>
      <c r="L93" s="64"/>
    </row>
    <row r="94" spans="1:12">
      <c r="A94" s="175"/>
      <c r="B94" s="177"/>
      <c r="C94" s="164"/>
      <c r="D94" s="151"/>
      <c r="E94" s="153" t="s">
        <v>59</v>
      </c>
      <c r="F94" s="66" t="s">
        <v>73</v>
      </c>
      <c r="G94" s="41">
        <v>6000000</v>
      </c>
      <c r="H94" s="122">
        <v>6000000</v>
      </c>
      <c r="I94" s="41">
        <v>6000000</v>
      </c>
      <c r="J94" s="41">
        <f t="shared" si="3"/>
        <v>0</v>
      </c>
      <c r="K94" s="87">
        <f t="shared" si="4"/>
        <v>0</v>
      </c>
      <c r="L94" s="55" t="s">
        <v>128</v>
      </c>
    </row>
    <row r="95" spans="1:12">
      <c r="A95" s="175"/>
      <c r="B95" s="177"/>
      <c r="C95" s="164"/>
      <c r="D95" s="151"/>
      <c r="E95" s="153"/>
      <c r="F95" s="66" t="s">
        <v>114</v>
      </c>
      <c r="G95" s="41">
        <v>0</v>
      </c>
      <c r="H95" s="122">
        <v>0</v>
      </c>
      <c r="I95" s="41">
        <v>0</v>
      </c>
      <c r="J95" s="41">
        <f t="shared" si="3"/>
        <v>0</v>
      </c>
      <c r="K95" s="87" t="e">
        <f t="shared" si="4"/>
        <v>#DIV/0!</v>
      </c>
      <c r="L95" s="55" t="s">
        <v>115</v>
      </c>
    </row>
    <row r="96" spans="1:12">
      <c r="A96" s="175"/>
      <c r="B96" s="177"/>
      <c r="C96" s="164"/>
      <c r="D96" s="151"/>
      <c r="E96" s="153"/>
      <c r="F96" s="66" t="s">
        <v>74</v>
      </c>
      <c r="G96" s="41">
        <v>4000000</v>
      </c>
      <c r="H96" s="122">
        <v>10000000</v>
      </c>
      <c r="I96" s="41">
        <v>14288000</v>
      </c>
      <c r="J96" s="41">
        <f t="shared" si="3"/>
        <v>4288000</v>
      </c>
      <c r="K96" s="87">
        <f t="shared" si="4"/>
        <v>42.879999999999995</v>
      </c>
      <c r="L96" s="127" t="s">
        <v>213</v>
      </c>
    </row>
    <row r="97" spans="1:12">
      <c r="A97" s="175"/>
      <c r="B97" s="177"/>
      <c r="C97" s="164"/>
      <c r="D97" s="151"/>
      <c r="E97" s="153"/>
      <c r="F97" s="66" t="s">
        <v>50</v>
      </c>
      <c r="G97" s="41">
        <v>1500000</v>
      </c>
      <c r="H97" s="122">
        <v>1500000</v>
      </c>
      <c r="I97" s="41">
        <v>1500000</v>
      </c>
      <c r="J97" s="41">
        <f t="shared" si="3"/>
        <v>0</v>
      </c>
      <c r="K97" s="87">
        <f t="shared" si="4"/>
        <v>0</v>
      </c>
      <c r="L97" s="55" t="s">
        <v>129</v>
      </c>
    </row>
    <row r="98" spans="1:12">
      <c r="A98" s="175"/>
      <c r="B98" s="177"/>
      <c r="C98" s="164"/>
      <c r="D98" s="151"/>
      <c r="E98" s="67"/>
      <c r="F98" s="71" t="s">
        <v>8</v>
      </c>
      <c r="G98" s="62">
        <f>SUM(G99:G99)</f>
        <v>4000000</v>
      </c>
      <c r="H98" s="62">
        <f>SUM(H99:H99)</f>
        <v>3000000</v>
      </c>
      <c r="I98" s="62">
        <f>SUM(I99:I99)</f>
        <v>1800000</v>
      </c>
      <c r="J98" s="63">
        <f t="shared" si="3"/>
        <v>-1200000</v>
      </c>
      <c r="K98" s="91">
        <f t="shared" si="4"/>
        <v>-40</v>
      </c>
      <c r="L98" s="64"/>
    </row>
    <row r="99" spans="1:12">
      <c r="A99" s="175"/>
      <c r="B99" s="177"/>
      <c r="C99" s="164"/>
      <c r="D99" s="152"/>
      <c r="E99" s="140" t="s">
        <v>117</v>
      </c>
      <c r="F99" s="66" t="s">
        <v>107</v>
      </c>
      <c r="G99" s="41">
        <v>4000000</v>
      </c>
      <c r="H99" s="122">
        <v>3000000</v>
      </c>
      <c r="I99" s="122">
        <v>1800000</v>
      </c>
      <c r="J99" s="122">
        <f t="shared" si="3"/>
        <v>-1200000</v>
      </c>
      <c r="K99" s="124">
        <f t="shared" si="4"/>
        <v>-40</v>
      </c>
      <c r="L99" s="127" t="s">
        <v>208</v>
      </c>
    </row>
    <row r="100" spans="1:12">
      <c r="A100" s="175"/>
      <c r="B100" s="177"/>
      <c r="C100" s="164"/>
      <c r="D100" s="75"/>
      <c r="E100" s="154" t="s">
        <v>9</v>
      </c>
      <c r="F100" s="148"/>
      <c r="G100" s="51">
        <f>SUM(G101)</f>
        <v>17000000</v>
      </c>
      <c r="H100" s="51">
        <f>SUM(H101)</f>
        <v>18600000</v>
      </c>
      <c r="I100" s="51">
        <f>SUM(I101)</f>
        <v>17600000</v>
      </c>
      <c r="J100" s="52">
        <f t="shared" si="3"/>
        <v>-1000000</v>
      </c>
      <c r="K100" s="90">
        <f t="shared" si="4"/>
        <v>-5.3763440860215042</v>
      </c>
      <c r="L100" s="57"/>
    </row>
    <row r="101" spans="1:12" ht="13.5" customHeight="1">
      <c r="A101" s="175"/>
      <c r="B101" s="177"/>
      <c r="C101" s="164"/>
      <c r="D101" s="155" t="s">
        <v>51</v>
      </c>
      <c r="E101" s="76"/>
      <c r="F101" s="68" t="s">
        <v>8</v>
      </c>
      <c r="G101" s="62">
        <f>SUM(G102:G105)</f>
        <v>17000000</v>
      </c>
      <c r="H101" s="62">
        <f>SUM(H102:H105)</f>
        <v>18600000</v>
      </c>
      <c r="I101" s="62">
        <f>SUM(I102:I105)</f>
        <v>17600000</v>
      </c>
      <c r="J101" s="63">
        <f t="shared" si="3"/>
        <v>-1000000</v>
      </c>
      <c r="K101" s="91">
        <f t="shared" si="4"/>
        <v>-5.3763440860215042</v>
      </c>
      <c r="L101" s="64"/>
    </row>
    <row r="102" spans="1:12">
      <c r="A102" s="175"/>
      <c r="B102" s="177"/>
      <c r="C102" s="164"/>
      <c r="D102" s="155"/>
      <c r="E102" s="157" t="s">
        <v>76</v>
      </c>
      <c r="F102" s="66" t="s">
        <v>108</v>
      </c>
      <c r="G102" s="41">
        <v>3000000</v>
      </c>
      <c r="H102" s="122">
        <v>3600000</v>
      </c>
      <c r="I102" s="41">
        <v>3600000</v>
      </c>
      <c r="J102" s="41">
        <f t="shared" si="3"/>
        <v>0</v>
      </c>
      <c r="K102" s="87">
        <f t="shared" si="4"/>
        <v>0</v>
      </c>
      <c r="L102" s="127" t="s">
        <v>152</v>
      </c>
    </row>
    <row r="103" spans="1:12">
      <c r="A103" s="175"/>
      <c r="B103" s="177"/>
      <c r="C103" s="164"/>
      <c r="D103" s="155"/>
      <c r="E103" s="157"/>
      <c r="F103" s="66" t="s">
        <v>109</v>
      </c>
      <c r="G103" s="41">
        <v>5000000</v>
      </c>
      <c r="H103" s="122">
        <v>6000000</v>
      </c>
      <c r="I103" s="41">
        <v>5000000</v>
      </c>
      <c r="J103" s="41">
        <f t="shared" si="3"/>
        <v>-1000000</v>
      </c>
      <c r="K103" s="87">
        <f t="shared" si="4"/>
        <v>-16.666666666666657</v>
      </c>
      <c r="L103" s="55" t="s">
        <v>130</v>
      </c>
    </row>
    <row r="104" spans="1:12">
      <c r="A104" s="175"/>
      <c r="B104" s="177"/>
      <c r="C104" s="164"/>
      <c r="D104" s="155"/>
      <c r="E104" s="157"/>
      <c r="F104" s="66" t="s">
        <v>61</v>
      </c>
      <c r="G104" s="41">
        <v>5000000</v>
      </c>
      <c r="H104" s="122">
        <v>5000000</v>
      </c>
      <c r="I104" s="41">
        <v>5000000</v>
      </c>
      <c r="J104" s="41">
        <f t="shared" si="3"/>
        <v>0</v>
      </c>
      <c r="K104" s="87">
        <f t="shared" si="4"/>
        <v>0</v>
      </c>
      <c r="L104" s="55" t="s">
        <v>131</v>
      </c>
    </row>
    <row r="105" spans="1:12" ht="33.75">
      <c r="A105" s="175"/>
      <c r="B105" s="177"/>
      <c r="C105" s="164"/>
      <c r="D105" s="156"/>
      <c r="E105" s="158"/>
      <c r="F105" s="99" t="s">
        <v>110</v>
      </c>
      <c r="G105" s="41">
        <v>4000000</v>
      </c>
      <c r="H105" s="122">
        <v>4000000</v>
      </c>
      <c r="I105" s="41">
        <v>4000000</v>
      </c>
      <c r="J105" s="41">
        <f t="shared" si="3"/>
        <v>0</v>
      </c>
      <c r="K105" s="87">
        <f t="shared" si="4"/>
        <v>0</v>
      </c>
      <c r="L105" s="55" t="s">
        <v>132</v>
      </c>
    </row>
    <row r="106" spans="1:12">
      <c r="A106" s="175"/>
      <c r="B106" s="177"/>
      <c r="C106" s="164"/>
      <c r="D106" s="75"/>
      <c r="E106" s="149" t="s">
        <v>9</v>
      </c>
      <c r="F106" s="150"/>
      <c r="G106" s="51">
        <f>SUM(G107)</f>
        <v>93600000</v>
      </c>
      <c r="H106" s="51">
        <f>SUM(H107)</f>
        <v>93600000</v>
      </c>
      <c r="I106" s="51">
        <f>SUM(I107)</f>
        <v>50400000</v>
      </c>
      <c r="J106" s="52">
        <f t="shared" si="3"/>
        <v>-43200000</v>
      </c>
      <c r="K106" s="90">
        <f t="shared" si="4"/>
        <v>-46.153846153846153</v>
      </c>
      <c r="L106" s="57"/>
    </row>
    <row r="107" spans="1:12" ht="13.5" customHeight="1">
      <c r="A107" s="175"/>
      <c r="B107" s="177"/>
      <c r="C107" s="164"/>
      <c r="D107" s="155" t="s">
        <v>28</v>
      </c>
      <c r="E107" s="67"/>
      <c r="F107" s="68" t="s">
        <v>8</v>
      </c>
      <c r="G107" s="62">
        <f>G108</f>
        <v>93600000</v>
      </c>
      <c r="H107" s="62">
        <f>H108</f>
        <v>93600000</v>
      </c>
      <c r="I107" s="62">
        <f>I108</f>
        <v>50400000</v>
      </c>
      <c r="J107" s="63">
        <f t="shared" si="3"/>
        <v>-43200000</v>
      </c>
      <c r="K107" s="91">
        <f t="shared" si="4"/>
        <v>-46.153846153846153</v>
      </c>
      <c r="L107" s="77"/>
    </row>
    <row r="108" spans="1:12">
      <c r="A108" s="175"/>
      <c r="B108" s="177"/>
      <c r="C108" s="165"/>
      <c r="D108" s="156"/>
      <c r="E108" s="73" t="s">
        <v>28</v>
      </c>
      <c r="F108" s="102" t="s">
        <v>111</v>
      </c>
      <c r="G108" s="41">
        <v>93600000</v>
      </c>
      <c r="H108" s="122">
        <v>93600000</v>
      </c>
      <c r="I108" s="122">
        <v>50400000</v>
      </c>
      <c r="J108" s="41">
        <f t="shared" si="3"/>
        <v>-43200000</v>
      </c>
      <c r="K108" s="87">
        <f t="shared" si="4"/>
        <v>-46.153846153846153</v>
      </c>
      <c r="L108" s="127" t="s">
        <v>154</v>
      </c>
    </row>
    <row r="109" spans="1:12">
      <c r="A109" s="175"/>
      <c r="B109" s="177"/>
      <c r="C109" s="58"/>
      <c r="D109" s="159" t="s">
        <v>82</v>
      </c>
      <c r="E109" s="159"/>
      <c r="F109" s="160"/>
      <c r="G109" s="47">
        <f>SUM(G110)</f>
        <v>7600000</v>
      </c>
      <c r="H109" s="47">
        <f>SUM(H110)</f>
        <v>7600000</v>
      </c>
      <c r="I109" s="47">
        <f>SUM(I110)</f>
        <v>7600000</v>
      </c>
      <c r="J109" s="48">
        <f t="shared" si="3"/>
        <v>0</v>
      </c>
      <c r="K109" s="89">
        <f t="shared" si="4"/>
        <v>0</v>
      </c>
      <c r="L109" s="59"/>
    </row>
    <row r="110" spans="1:12" ht="78.75" customHeight="1">
      <c r="A110" s="175"/>
      <c r="B110" s="178"/>
      <c r="C110" s="78" t="s">
        <v>75</v>
      </c>
      <c r="D110" s="147" t="s">
        <v>113</v>
      </c>
      <c r="E110" s="148"/>
      <c r="F110" s="66" t="s">
        <v>113</v>
      </c>
      <c r="G110" s="41">
        <v>7600000</v>
      </c>
      <c r="H110" s="122">
        <v>7600000</v>
      </c>
      <c r="I110" s="41">
        <v>7600000</v>
      </c>
      <c r="J110" s="41">
        <f t="shared" si="3"/>
        <v>0</v>
      </c>
      <c r="K110" s="87">
        <f t="shared" si="4"/>
        <v>0</v>
      </c>
      <c r="L110" s="55" t="s">
        <v>133</v>
      </c>
    </row>
    <row r="111" spans="1:12">
      <c r="A111" s="175"/>
      <c r="B111" s="42"/>
      <c r="C111" s="79"/>
      <c r="D111" s="161" t="s">
        <v>83</v>
      </c>
      <c r="E111" s="161"/>
      <c r="F111" s="162"/>
      <c r="G111" s="80">
        <f>SUM(G112)</f>
        <v>0</v>
      </c>
      <c r="H111" s="80">
        <f>SUM(H112)</f>
        <v>0</v>
      </c>
      <c r="I111" s="80">
        <f>SUM(I112)</f>
        <v>6472000</v>
      </c>
      <c r="J111" s="44">
        <f t="shared" si="3"/>
        <v>6472000</v>
      </c>
      <c r="K111" s="88" t="e">
        <f t="shared" si="4"/>
        <v>#DIV/0!</v>
      </c>
      <c r="L111" s="69"/>
    </row>
    <row r="112" spans="1:12" ht="35.25">
      <c r="A112" s="176"/>
      <c r="B112" s="81" t="s">
        <v>52</v>
      </c>
      <c r="C112" s="82" t="s">
        <v>52</v>
      </c>
      <c r="D112" s="147" t="s">
        <v>52</v>
      </c>
      <c r="E112" s="148"/>
      <c r="F112" s="66" t="s">
        <v>52</v>
      </c>
      <c r="G112" s="41"/>
      <c r="H112" s="122"/>
      <c r="I112" s="41">
        <v>6472000</v>
      </c>
      <c r="J112" s="41">
        <f t="shared" si="3"/>
        <v>6472000</v>
      </c>
      <c r="K112" s="87" t="e">
        <f t="shared" si="4"/>
        <v>#DIV/0!</v>
      </c>
      <c r="L112" s="55" t="s">
        <v>202</v>
      </c>
    </row>
    <row r="113" spans="1:12">
      <c r="A113" s="26"/>
      <c r="B113" s="22"/>
      <c r="C113" s="21"/>
      <c r="D113" s="29"/>
      <c r="E113" s="16"/>
      <c r="J113" s="103"/>
      <c r="K113" s="17"/>
    </row>
    <row r="114" spans="1:12">
      <c r="A114" s="27"/>
      <c r="B114" s="23"/>
      <c r="C114" s="6"/>
      <c r="D114" s="30"/>
      <c r="E114" s="16"/>
      <c r="J114" s="103"/>
      <c r="K114" s="17"/>
    </row>
    <row r="115" spans="1:12">
      <c r="A115" s="27"/>
      <c r="B115" s="23"/>
      <c r="C115" s="6"/>
      <c r="D115" s="24"/>
      <c r="E115" s="13"/>
      <c r="J115" s="103"/>
      <c r="K115" s="17"/>
    </row>
    <row r="116" spans="1:12">
      <c r="A116" s="27"/>
      <c r="B116" s="23"/>
      <c r="C116" s="6"/>
      <c r="D116" s="24"/>
      <c r="E116" s="13"/>
      <c r="J116" s="103"/>
      <c r="K116" s="17"/>
    </row>
    <row r="117" spans="1:12" ht="27" customHeight="1">
      <c r="A117" s="27"/>
      <c r="B117" s="23"/>
      <c r="C117" s="6"/>
      <c r="D117" s="24"/>
      <c r="E117" s="13"/>
      <c r="F117" s="2"/>
      <c r="G117" s="1"/>
      <c r="H117" s="1"/>
      <c r="I117" s="1"/>
      <c r="J117" s="7"/>
      <c r="K117" s="18"/>
      <c r="L117" s="8"/>
    </row>
    <row r="118" spans="1:12">
      <c r="A118" s="27"/>
      <c r="B118" s="6"/>
      <c r="C118" s="6"/>
      <c r="D118" s="24"/>
      <c r="F118" s="4"/>
      <c r="G118" s="5"/>
      <c r="H118" s="5"/>
      <c r="I118" s="5"/>
      <c r="J118" s="10"/>
      <c r="K118" s="19"/>
      <c r="L118" s="11"/>
    </row>
    <row r="119" spans="1:12">
      <c r="C119" s="9"/>
      <c r="F119" s="4"/>
      <c r="G119" s="5"/>
      <c r="H119" s="5"/>
      <c r="I119" s="5"/>
      <c r="J119" s="10"/>
      <c r="K119" s="19"/>
      <c r="L119" s="11"/>
    </row>
    <row r="120" spans="1:12">
      <c r="C120" s="9"/>
      <c r="F120" s="4"/>
      <c r="G120" s="5"/>
      <c r="H120" s="5"/>
      <c r="I120" s="5"/>
      <c r="J120" s="10"/>
      <c r="K120" s="19"/>
      <c r="L120" s="11"/>
    </row>
    <row r="121" spans="1:12">
      <c r="C121" s="9"/>
      <c r="F121" s="4"/>
      <c r="G121" s="5"/>
      <c r="H121" s="5"/>
      <c r="I121" s="5"/>
      <c r="J121" s="10"/>
      <c r="K121" s="19"/>
      <c r="L121" s="11"/>
    </row>
    <row r="122" spans="1:12">
      <c r="C122" s="9"/>
      <c r="F122" s="4"/>
      <c r="G122" s="5"/>
      <c r="H122" s="5"/>
      <c r="I122" s="5"/>
      <c r="J122" s="10"/>
      <c r="K122" s="19"/>
      <c r="L122" s="11"/>
    </row>
    <row r="123" spans="1:12">
      <c r="C123" s="9"/>
      <c r="F123" s="4"/>
      <c r="G123" s="5"/>
      <c r="H123" s="5"/>
      <c r="I123" s="5"/>
      <c r="J123" s="10"/>
      <c r="K123" s="19"/>
      <c r="L123" s="11"/>
    </row>
    <row r="124" spans="1:12">
      <c r="C124" s="9"/>
      <c r="F124" s="4"/>
      <c r="G124" s="5"/>
      <c r="H124" s="5"/>
      <c r="I124" s="5"/>
      <c r="J124" s="10"/>
      <c r="K124" s="19"/>
      <c r="L124" s="11"/>
    </row>
    <row r="125" spans="1:12">
      <c r="C125" s="9"/>
      <c r="F125" s="4"/>
      <c r="G125" s="5"/>
      <c r="H125" s="5"/>
      <c r="I125" s="5"/>
      <c r="J125" s="10"/>
      <c r="K125" s="19"/>
      <c r="L125" s="11"/>
    </row>
    <row r="126" spans="1:12">
      <c r="C126" s="9"/>
      <c r="F126" s="4"/>
      <c r="G126" s="5"/>
      <c r="H126" s="5"/>
      <c r="I126" s="5"/>
      <c r="J126" s="10"/>
      <c r="K126" s="19"/>
      <c r="L126" s="11"/>
    </row>
    <row r="127" spans="1:12">
      <c r="C127" s="9"/>
      <c r="F127" s="4"/>
      <c r="G127" s="5"/>
      <c r="H127" s="5"/>
      <c r="I127" s="5"/>
      <c r="J127" s="10"/>
      <c r="K127" s="19"/>
      <c r="L127" s="11"/>
    </row>
    <row r="128" spans="1:12">
      <c r="C128" s="9"/>
      <c r="F128" s="4"/>
      <c r="G128" s="5"/>
      <c r="H128" s="5"/>
      <c r="I128" s="5"/>
      <c r="J128" s="10"/>
      <c r="K128" s="19"/>
      <c r="L128" s="11"/>
    </row>
    <row r="129" spans="1:12">
      <c r="C129" s="9"/>
      <c r="F129" s="4"/>
      <c r="G129" s="5"/>
      <c r="H129" s="5"/>
      <c r="I129" s="5"/>
      <c r="J129" s="10"/>
      <c r="K129" s="19"/>
      <c r="L129" s="11"/>
    </row>
    <row r="130" spans="1:12">
      <c r="C130" s="9"/>
      <c r="F130" s="4"/>
      <c r="G130" s="5"/>
      <c r="H130" s="5"/>
      <c r="I130" s="5"/>
      <c r="J130" s="10"/>
      <c r="K130" s="19"/>
      <c r="L130" s="11"/>
    </row>
    <row r="131" spans="1:12" s="25" customFormat="1">
      <c r="A131" s="28"/>
      <c r="B131" s="9"/>
      <c r="C131" s="9"/>
      <c r="E131" s="14"/>
      <c r="F131" s="103"/>
      <c r="G131" s="12"/>
      <c r="H131" s="12"/>
      <c r="I131" s="12"/>
      <c r="J131" s="15"/>
      <c r="K131" s="20"/>
      <c r="L131" s="3"/>
    </row>
  </sheetData>
  <mergeCells count="48">
    <mergeCell ref="D112:E112"/>
    <mergeCell ref="E92:F92"/>
    <mergeCell ref="D93:D99"/>
    <mergeCell ref="E94:E97"/>
    <mergeCell ref="E100:F100"/>
    <mergeCell ref="D101:D105"/>
    <mergeCell ref="E102:E105"/>
    <mergeCell ref="E106:F106"/>
    <mergeCell ref="D107:D108"/>
    <mergeCell ref="D109:F109"/>
    <mergeCell ref="D110:E110"/>
    <mergeCell ref="D111:F111"/>
    <mergeCell ref="E76:F76"/>
    <mergeCell ref="D77:D91"/>
    <mergeCell ref="E78:E81"/>
    <mergeCell ref="E83:E88"/>
    <mergeCell ref="E90:E91"/>
    <mergeCell ref="E59:F59"/>
    <mergeCell ref="D60:D75"/>
    <mergeCell ref="E61:E63"/>
    <mergeCell ref="E65:E68"/>
    <mergeCell ref="C20:C56"/>
    <mergeCell ref="E20:F20"/>
    <mergeCell ref="D21:D56"/>
    <mergeCell ref="E22:E33"/>
    <mergeCell ref="E35:E38"/>
    <mergeCell ref="E70:E73"/>
    <mergeCell ref="A1:L1"/>
    <mergeCell ref="A2:F2"/>
    <mergeCell ref="B3:F3"/>
    <mergeCell ref="A4:A9"/>
    <mergeCell ref="B10:F10"/>
    <mergeCell ref="A11:A112"/>
    <mergeCell ref="C11:F11"/>
    <mergeCell ref="B12:B56"/>
    <mergeCell ref="D12:F12"/>
    <mergeCell ref="C13:C18"/>
    <mergeCell ref="E13:F13"/>
    <mergeCell ref="E15:F15"/>
    <mergeCell ref="D16:D18"/>
    <mergeCell ref="E16:E18"/>
    <mergeCell ref="D19:F19"/>
    <mergeCell ref="E42:E48"/>
    <mergeCell ref="E50:E56"/>
    <mergeCell ref="C57:F57"/>
    <mergeCell ref="B58:B110"/>
    <mergeCell ref="D58:F58"/>
    <mergeCell ref="C59:C108"/>
  </mergeCells>
  <phoneticPr fontId="20" type="noConversion"/>
  <pageMargins left="0.23622047244094491" right="0" top="0" bottom="0" header="0" footer="0"/>
  <pageSetup paperSize="9" scale="80" orientation="landscape" r:id="rId1"/>
  <headerFooter alignWithMargins="0">
    <oddFooter>&amp;P페이지</oddFooter>
  </headerFooter>
  <rowBreaks count="2" manualBreakCount="2">
    <brk id="35" max="11" man="1"/>
    <brk id="78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4</vt:i4>
      </vt:variant>
    </vt:vector>
  </HeadingPairs>
  <TitlesOfParts>
    <vt:vector size="6" baseType="lpstr">
      <vt:lpstr>2020예산 1차추경자료</vt:lpstr>
      <vt:lpstr>2021 예산 본예산</vt:lpstr>
      <vt:lpstr>'2020예산 1차추경자료'!Print_Area</vt:lpstr>
      <vt:lpstr>'2021 예산 본예산'!Print_Area</vt:lpstr>
      <vt:lpstr>'2020예산 1차추경자료'!Print_Titles</vt:lpstr>
      <vt:lpstr>'2021 예산 본예산'!Print_Titles</vt:lpstr>
    </vt:vector>
  </TitlesOfParts>
  <Company>Your Company Name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Your User Name</dc:creator>
  <cp:lastModifiedBy>SEC</cp:lastModifiedBy>
  <cp:lastPrinted>2020-11-06T06:59:19Z</cp:lastPrinted>
  <dcterms:created xsi:type="dcterms:W3CDTF">2010-01-19T02:44:21Z</dcterms:created>
  <dcterms:modified xsi:type="dcterms:W3CDTF">2020-12-07T04:44:53Z</dcterms:modified>
</cp:coreProperties>
</file>